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C_INSERIMENTO_DATI" sheetId="1" r:id="rId1"/>
    <sheet name="CC_STAMPA" sheetId="2" r:id="rId2"/>
  </sheets>
  <definedNames>
    <definedName name="_xlnm.Print_Area" localSheetId="1">'CC_STAMPA'!$A$1:$J$134</definedName>
  </definedNames>
  <calcPr fullCalcOnLoad="1"/>
</workbook>
</file>

<file path=xl/sharedStrings.xml><?xml version="1.0" encoding="utf-8"?>
<sst xmlns="http://schemas.openxmlformats.org/spreadsheetml/2006/main" count="255" uniqueCount="199">
  <si>
    <t>Ditta:</t>
  </si>
  <si>
    <t>PARTE PRIMA</t>
  </si>
  <si>
    <t>DETERMINAZIONE DEL COSTO DI COSTRUZIONE</t>
  </si>
  <si>
    <t xml:space="preserve">classi di superficie </t>
  </si>
  <si>
    <t>(mq)</t>
  </si>
  <si>
    <t xml:space="preserve">alloggi </t>
  </si>
  <si>
    <t>(n)</t>
  </si>
  <si>
    <t>superficie utile abitabile (mq)</t>
  </si>
  <si>
    <t>Rapporto rispetto al totale</t>
  </si>
  <si>
    <t>Su</t>
  </si>
  <si>
    <t>incremento</t>
  </si>
  <si>
    <t>%</t>
  </si>
  <si>
    <t>Incremento per classi di superfici</t>
  </si>
  <si>
    <t>(6) = (4) x (5)</t>
  </si>
  <si>
    <r>
      <t>(Su)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Superficie utile totale </t>
    </r>
    <r>
      <rPr>
        <sz val="11"/>
        <rFont val="Symbol"/>
        <family val="1"/>
      </rPr>
      <t>®</t>
    </r>
  </si>
  <si>
    <t>Tabella 2a - Superficie per servizi e accessori relativi alla parte residenziale</t>
  </si>
  <si>
    <t>Superficie Non Residenziale (S.N.R.)*</t>
  </si>
  <si>
    <t>a</t>
  </si>
  <si>
    <t>cantine, soffitte, locali motore ascensore, cabine idriche ed elettriche, lavatoi comuni, centrali termiche ed altri locali a servizio delle residenze</t>
  </si>
  <si>
    <t>b</t>
  </si>
  <si>
    <t>androni di ingresso i porticati liberi (i porticati sono esclusi se destinati ad uso pubblico dalla strumento urbanistico)</t>
  </si>
  <si>
    <t>c</t>
  </si>
  <si>
    <t xml:space="preserve">logge e balconi  </t>
  </si>
  <si>
    <r>
      <t>totale S.N.R.</t>
    </r>
    <r>
      <rPr>
        <sz val="12"/>
        <rFont val="Symbol"/>
        <family val="1"/>
      </rPr>
      <t>®</t>
    </r>
  </si>
  <si>
    <t>NOTA: (*) superfici totali relative alle varie destinazioni misurate al netto di murature, pilastri, tramezzi, sguinci e vani di porte e finestre, con arrotondamento alla seconda cifra decimale.</t>
  </si>
  <si>
    <t>Tabella 2b - Superficie per servizi e accessori relativi alla parte residenziale</t>
  </si>
  <si>
    <t>Superficie Parcheggi (S.P.)</t>
  </si>
  <si>
    <t>(mq.)</t>
  </si>
  <si>
    <t>superficie parcheggi, costituita dalla somma delle superfici da destinare ad autorimesse singole o collettive, posti macchina coperti di pertinenza dell’organismo abitativo, comprensiva degli spazi di manovra coperti</t>
  </si>
  <si>
    <t>Tabella 2 - Superficie per servizi e accessori (Tab. 2a + Tab. 2b)</t>
  </si>
  <si>
    <t>Categoria superfici</t>
  </si>
  <si>
    <t>Consistenza totale (mq)</t>
  </si>
  <si>
    <t>Incidenza % sulla S.U.</t>
  </si>
  <si>
    <t>(12)= (11) / S.U. x 100</t>
  </si>
  <si>
    <t>S.N.R.</t>
  </si>
  <si>
    <t>12.a</t>
  </si>
  <si>
    <t>S.P.</t>
  </si>
  <si>
    <t>12.b</t>
  </si>
  <si>
    <t>Tabella 3 - Incremento per servizi e accessori</t>
  </si>
  <si>
    <t>Intervalli di variabilità</t>
  </si>
  <si>
    <t>Ipotesi che ricorre</t>
  </si>
  <si>
    <t>Tabella 4 - Incremento per particolari caratteristiche</t>
  </si>
  <si>
    <t>Caratteristiche di cui al punto 6</t>
  </si>
  <si>
    <t>Incremento % relativo</t>
  </si>
  <si>
    <t>Incremento % da computare</t>
  </si>
  <si>
    <t>a)</t>
  </si>
  <si>
    <t>più di un ascensore per ogni vano scala quando non prescritto da legge, regolamenti o imposto da necessità di prevenzione di infortuni o incendi;</t>
  </si>
  <si>
    <t>b)</t>
  </si>
  <si>
    <t>scala di servizio non prescritta da leggi o regolamenti o imposta da necessità di prevenzione di infortuni o incendi;</t>
  </si>
  <si>
    <t>c)</t>
  </si>
  <si>
    <t>altezza libera netta di piano superiore del 10% a quella minima prescritta da norme regolamentari. Per ambienti con altezza diverse si fa riferimento all’altezza media;</t>
  </si>
  <si>
    <t>d)</t>
  </si>
  <si>
    <t>piscina coperta o scoperta;</t>
  </si>
  <si>
    <t>e)</t>
  </si>
  <si>
    <t>alloggio di  custodia a servizio di uno o più edifici comprendenti meno di n. 15 unità immobiliari;</t>
  </si>
  <si>
    <t>Tabella 5 - Computo incremento totale</t>
  </si>
  <si>
    <t>classe</t>
  </si>
  <si>
    <t>ipotesi che ricorre</t>
  </si>
  <si>
    <t>Maggiorazione % da applicare</t>
  </si>
  <si>
    <t>I</t>
  </si>
  <si>
    <t>II</t>
  </si>
  <si>
    <t>III</t>
  </si>
  <si>
    <t>IV</t>
  </si>
  <si>
    <t>V</t>
  </si>
  <si>
    <t>VI</t>
  </si>
  <si>
    <t>Sigla</t>
  </si>
  <si>
    <t>Denominazione</t>
  </si>
  <si>
    <t>Superficie (mq)</t>
  </si>
  <si>
    <t>S.U.</t>
  </si>
  <si>
    <t>Superficie Utile (totale colonna 3 tabella 1)</t>
  </si>
  <si>
    <t>Superficie Non Residenziale (totale colonna 8 tabella 2a)</t>
  </si>
  <si>
    <t>Superficie Parcheggi (totale colonna 10 tabella 2b)</t>
  </si>
  <si>
    <t>Superficie ragguagliata</t>
  </si>
  <si>
    <t>Superficie Complessiva</t>
  </si>
  <si>
    <r>
      <t>Tabella 8</t>
    </r>
    <r>
      <rPr>
        <sz val="12"/>
        <rFont val="Times New Roman"/>
        <family val="1"/>
      </rPr>
      <t xml:space="preserve"> - Superfici per attività turistiche, commerciali, direzionali e relativi accessori</t>
    </r>
  </si>
  <si>
    <r>
      <t xml:space="preserve">S.N. </t>
    </r>
    <r>
      <rPr>
        <i/>
        <sz val="10"/>
        <rFont val="Times New Roman"/>
        <family val="1"/>
      </rPr>
      <t>(punto8.1)</t>
    </r>
  </si>
  <si>
    <t>Superficie Netta</t>
  </si>
  <si>
    <r>
      <t xml:space="preserve">S.A. </t>
    </r>
    <r>
      <rPr>
        <i/>
        <sz val="10"/>
        <rFont val="Times New Roman"/>
        <family val="1"/>
      </rPr>
      <t>(punto8.1)</t>
    </r>
  </si>
  <si>
    <t>Superficie Accessori</t>
  </si>
  <si>
    <t>60% S.A.</t>
  </si>
  <si>
    <r>
      <t>S.T.</t>
    </r>
    <r>
      <rPr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(1 + 3)</t>
    </r>
  </si>
  <si>
    <t>Superficie Totale</t>
  </si>
  <si>
    <r>
      <t xml:space="preserve">N.B. solo se S.T. </t>
    </r>
    <r>
      <rPr>
        <b/>
        <i/>
        <u val="single"/>
        <sz val="12"/>
        <rFont val="Symbol"/>
        <family val="1"/>
      </rPr>
      <t>£</t>
    </r>
    <r>
      <rPr>
        <b/>
        <i/>
        <u val="single"/>
        <sz val="12"/>
        <rFont val="Times New Roman"/>
        <family val="1"/>
      </rPr>
      <t xml:space="preserve"> 25% S.U.</t>
    </r>
  </si>
  <si>
    <t>Tabella 9 - Prospetto per la determinazione del costo di costruzione</t>
  </si>
  <si>
    <t>A</t>
  </si>
  <si>
    <t>B</t>
  </si>
  <si>
    <t>C</t>
  </si>
  <si>
    <t>Costo di costruzione dell’edificio:</t>
  </si>
  <si>
    <t>PARTE SECONDA</t>
  </si>
  <si>
    <t>DETERMINAZIONE DEL CONTRIBUTO (D.P.G.R. n. 374 del 14.07.1998)</t>
  </si>
  <si>
    <t>Tabella A - Determinazione delle aliquote</t>
  </si>
  <si>
    <t>Aliquota</t>
  </si>
  <si>
    <t>aliquota da computare</t>
  </si>
  <si>
    <t>I - II - III</t>
  </si>
  <si>
    <t>IV - V</t>
  </si>
  <si>
    <t>C.C. Precedente progetto</t>
  </si>
  <si>
    <t>C.C.  Ampliamento</t>
  </si>
  <si>
    <t>Differenza Costo di costruzione</t>
  </si>
  <si>
    <t>Tabella B - Determinazione del contributo concessorio</t>
  </si>
  <si>
    <t>Costo dell’intervento</t>
  </si>
  <si>
    <t>Importo contributo concessorio</t>
  </si>
  <si>
    <t>(5) = (1) x (2) x (3) x (4)</t>
  </si>
  <si>
    <t>Il contributo concessorio come sopra determinato, è ridotto nei casi contemplati al punto 13 (risparmio energetico).</t>
  </si>
  <si>
    <t>(1)</t>
  </si>
  <si>
    <t>(2)</t>
  </si>
  <si>
    <t>(3)</t>
  </si>
  <si>
    <t>(4)</t>
  </si>
  <si>
    <t>(5)</t>
  </si>
  <si>
    <r>
      <t>£</t>
    </r>
    <r>
      <rPr>
        <sz val="9"/>
        <rFont val="Times New Roman"/>
        <family val="1"/>
      </rPr>
      <t xml:space="preserve"> 95</t>
    </r>
  </si>
  <si>
    <r>
      <t>&gt;</t>
    </r>
    <r>
      <rPr>
        <sz val="9"/>
        <rFont val="Times New Roman"/>
        <family val="1"/>
      </rPr>
      <t xml:space="preserve"> 95 </t>
    </r>
    <r>
      <rPr>
        <sz val="9"/>
        <rFont val="Symbol"/>
        <family val="1"/>
      </rPr>
      <t>®</t>
    </r>
    <r>
      <rPr>
        <sz val="9"/>
        <rFont val="Times New Roman"/>
        <family val="1"/>
      </rPr>
      <t xml:space="preserve"> 110</t>
    </r>
  </si>
  <si>
    <r>
      <t>&gt;</t>
    </r>
    <r>
      <rPr>
        <sz val="9"/>
        <rFont val="Times New Roman"/>
        <family val="1"/>
      </rPr>
      <t xml:space="preserve"> 110 </t>
    </r>
    <r>
      <rPr>
        <sz val="9"/>
        <rFont val="Symbol"/>
        <family val="1"/>
      </rPr>
      <t>®</t>
    </r>
    <r>
      <rPr>
        <sz val="9"/>
        <rFont val="Times New Roman"/>
        <family val="1"/>
      </rPr>
      <t xml:space="preserve"> 130</t>
    </r>
  </si>
  <si>
    <r>
      <t>&gt;</t>
    </r>
    <r>
      <rPr>
        <sz val="9"/>
        <rFont val="Times New Roman"/>
        <family val="1"/>
      </rPr>
      <t xml:space="preserve"> 130 </t>
    </r>
    <r>
      <rPr>
        <sz val="9"/>
        <rFont val="Symbol"/>
        <family val="1"/>
      </rPr>
      <t>®</t>
    </r>
    <r>
      <rPr>
        <sz val="9"/>
        <rFont val="Times New Roman"/>
        <family val="1"/>
      </rPr>
      <t xml:space="preserve"> 160</t>
    </r>
  </si>
  <si>
    <r>
      <t>&gt;</t>
    </r>
    <r>
      <rPr>
        <sz val="9"/>
        <rFont val="Times New Roman"/>
        <family val="1"/>
      </rPr>
      <t xml:space="preserve"> 160</t>
    </r>
  </si>
  <si>
    <t>(7)</t>
  </si>
  <si>
    <t>(8)</t>
  </si>
  <si>
    <t>(9)</t>
  </si>
  <si>
    <t>(10)</t>
  </si>
  <si>
    <t>(11)</t>
  </si>
  <si>
    <t>(16)</t>
  </si>
  <si>
    <t>(15)</t>
  </si>
  <si>
    <t>(14)</t>
  </si>
  <si>
    <t>(13)</t>
  </si>
  <si>
    <t>maggiorazione relativa</t>
  </si>
  <si>
    <t>(17)</t>
  </si>
  <si>
    <t>(18)</t>
  </si>
  <si>
    <t>(19)</t>
  </si>
  <si>
    <t>(20)</t>
  </si>
  <si>
    <t>(21)</t>
  </si>
  <si>
    <t>(22)</t>
  </si>
  <si>
    <t xml:space="preserve"> =  mq.</t>
  </si>
  <si>
    <t xml:space="preserve">TOTALE   </t>
  </si>
  <si>
    <t xml:space="preserve">  mq.</t>
  </si>
  <si>
    <t>Aliquota % (tab. A parte 2^)</t>
  </si>
  <si>
    <t>S.P. di pertinenza</t>
  </si>
  <si>
    <r>
      <t>totale S.P.</t>
    </r>
    <r>
      <rPr>
        <b/>
        <sz val="12"/>
        <rFont val="Symbol"/>
        <family val="1"/>
      </rPr>
      <t>®</t>
    </r>
    <r>
      <rPr>
        <b/>
        <sz val="12"/>
        <rFont val="Times New Roman"/>
        <family val="1"/>
      </rPr>
      <t xml:space="preserve"> </t>
    </r>
  </si>
  <si>
    <t>S.P. da sottopore a contributo</t>
  </si>
  <si>
    <t>Tabelle e prospetti per la determinazione del contributo commisurato al costo di costruzione per edifici di nuova costruzione ai sensi dell’art. 6 legge 28.01.1997, n. 10 (D.P.G.R. n. 374 del 14.07.1998).</t>
  </si>
  <si>
    <t>Classe di edifici  (dalla Tabella 6 parte prima)</t>
  </si>
  <si>
    <t xml:space="preserve">x B = </t>
  </si>
  <si>
    <t xml:space="preserve">N.ro alloggi </t>
  </si>
  <si>
    <r>
      <t xml:space="preserve">Costo di costruzione a metro quadrato </t>
    </r>
    <r>
      <rPr>
        <b/>
        <i/>
        <sz val="10"/>
        <rFont val="Times New Roman"/>
        <family val="1"/>
      </rPr>
      <t>(punto 1 comma 2)</t>
    </r>
  </si>
  <si>
    <t>Ditta</t>
  </si>
  <si>
    <t>DATA</t>
  </si>
  <si>
    <t>Adeguamento sismico  0 = No  1 = Si</t>
  </si>
  <si>
    <t>Intervento</t>
  </si>
  <si>
    <t>Area Dipartimentale Gestione e Organizzazione del Territorio</t>
  </si>
  <si>
    <t>Determinazione dirigenziale n. 75 D. 08 del 10/09/2008</t>
  </si>
  <si>
    <t>Permesso di Costruire per</t>
  </si>
  <si>
    <r>
      <t xml:space="preserve">Tabella 1 - Incremento per superficie utile abitabile </t>
    </r>
    <r>
      <rPr>
        <b/>
        <i/>
        <sz val="11"/>
        <rFont val="Calibri"/>
        <family val="2"/>
      </rPr>
      <t>(punto 4)</t>
    </r>
  </si>
  <si>
    <t>&gt; 160</t>
  </si>
  <si>
    <t>&gt; 90%</t>
  </si>
  <si>
    <t>&gt; 45</t>
  </si>
  <si>
    <r>
      <t xml:space="preserve">60% </t>
    </r>
    <r>
      <rPr>
        <i/>
        <sz val="10"/>
        <rFont val="Calibri"/>
        <family val="2"/>
      </rPr>
      <t>(2 + 3)</t>
    </r>
  </si>
  <si>
    <r>
      <t>S.C.</t>
    </r>
    <r>
      <rPr>
        <sz val="12"/>
        <rFont val="Calibri"/>
        <family val="2"/>
      </rPr>
      <t xml:space="preserve"> </t>
    </r>
    <r>
      <rPr>
        <i/>
        <sz val="10"/>
        <rFont val="Calibri"/>
        <family val="2"/>
      </rPr>
      <t>(1 + 4)</t>
    </r>
  </si>
  <si>
    <r>
      <t xml:space="preserve">S.N. </t>
    </r>
    <r>
      <rPr>
        <i/>
        <sz val="10"/>
        <rFont val="Calibri"/>
        <family val="2"/>
      </rPr>
      <t>(punto8.1)</t>
    </r>
  </si>
  <si>
    <r>
      <t xml:space="preserve">S.A. </t>
    </r>
    <r>
      <rPr>
        <i/>
        <sz val="10"/>
        <rFont val="Calibri"/>
        <family val="2"/>
      </rPr>
      <t>(punto8.1)</t>
    </r>
  </si>
  <si>
    <r>
      <t>S.T.</t>
    </r>
    <r>
      <rPr>
        <sz val="12"/>
        <rFont val="Calibri"/>
        <family val="2"/>
      </rPr>
      <t xml:space="preserve"> </t>
    </r>
    <r>
      <rPr>
        <i/>
        <sz val="10"/>
        <rFont val="Calibri"/>
        <family val="2"/>
      </rPr>
      <t>(1 + 3)</t>
    </r>
  </si>
  <si>
    <r>
      <t xml:space="preserve">Costo di costruzione a metro quadrato </t>
    </r>
    <r>
      <rPr>
        <i/>
        <sz val="10"/>
        <rFont val="Calibri"/>
        <family val="2"/>
      </rPr>
      <t>(punto 1 comma 2)</t>
    </r>
  </si>
  <si>
    <r>
      <t xml:space="preserve">Costo di costruzione a metro quadrato maggiorato = </t>
    </r>
    <r>
      <rPr>
        <b/>
        <sz val="12"/>
        <rFont val="Calibri"/>
        <family val="2"/>
      </rPr>
      <t xml:space="preserve">                                          </t>
    </r>
    <r>
      <rPr>
        <b/>
        <sz val="14"/>
        <rFont val="Calibri"/>
        <family val="2"/>
      </rPr>
      <t xml:space="preserve">A x (1 +   M  </t>
    </r>
    <r>
      <rPr>
        <b/>
        <i/>
        <sz val="14"/>
        <rFont val="Calibri"/>
        <family val="2"/>
      </rPr>
      <t xml:space="preserve">(tab. 6) </t>
    </r>
    <r>
      <rPr>
        <b/>
        <sz val="14"/>
        <rFont val="Calibri"/>
        <family val="2"/>
      </rPr>
      <t>/100)</t>
    </r>
  </si>
  <si>
    <r>
      <t xml:space="preserve">S.C. </t>
    </r>
    <r>
      <rPr>
        <i/>
        <sz val="9"/>
        <rFont val="Calibri"/>
        <family val="2"/>
      </rPr>
      <t>(tabella 7)</t>
    </r>
  </si>
  <si>
    <r>
      <t>S.T</t>
    </r>
    <r>
      <rPr>
        <sz val="10"/>
        <rFont val="Calibri"/>
        <family val="2"/>
      </rPr>
      <t xml:space="preserve">. </t>
    </r>
    <r>
      <rPr>
        <i/>
        <sz val="9"/>
        <rFont val="Calibri"/>
        <family val="2"/>
      </rPr>
      <t>(tabella 8)</t>
    </r>
  </si>
  <si>
    <t xml:space="preserve">PERMESSO DI COSTRUIRE / SCIA </t>
  </si>
  <si>
    <r>
      <rPr>
        <sz val="9"/>
        <rFont val="Calibri"/>
        <family val="2"/>
      </rPr>
      <t>≥</t>
    </r>
    <r>
      <rPr>
        <sz val="9"/>
        <rFont val="Calibri"/>
        <family val="2"/>
      </rPr>
      <t xml:space="preserve"> 95</t>
    </r>
  </si>
  <si>
    <r>
      <rPr>
        <sz val="12"/>
        <rFont val="Calibri"/>
        <family val="2"/>
      </rPr>
      <t>≥</t>
    </r>
    <r>
      <rPr>
        <sz val="14.4"/>
        <rFont val="Calibri"/>
        <family val="2"/>
      </rPr>
      <t xml:space="preserve"> </t>
    </r>
    <r>
      <rPr>
        <sz val="12"/>
        <rFont val="Calibri"/>
        <family val="2"/>
      </rPr>
      <t>45%</t>
    </r>
  </si>
  <si>
    <r>
      <t xml:space="preserve">&gt; 45% </t>
    </r>
    <r>
      <rPr>
        <sz val="12"/>
        <rFont val="Calibri"/>
        <family val="2"/>
      </rPr>
      <t>→</t>
    </r>
    <r>
      <rPr>
        <sz val="12"/>
        <rFont val="Calibri"/>
        <family val="2"/>
      </rPr>
      <t xml:space="preserve"> 90%</t>
    </r>
  </si>
  <si>
    <r>
      <t xml:space="preserve">&gt; 95 </t>
    </r>
    <r>
      <rPr>
        <sz val="9"/>
        <rFont val="Calibri"/>
        <family val="2"/>
      </rPr>
      <t>→</t>
    </r>
    <r>
      <rPr>
        <sz val="9"/>
        <rFont val="Calibri"/>
        <family val="2"/>
      </rPr>
      <t xml:space="preserve"> 110</t>
    </r>
  </si>
  <si>
    <r>
      <t xml:space="preserve">&gt; 110 </t>
    </r>
    <r>
      <rPr>
        <sz val="9"/>
        <rFont val="Calibri"/>
        <family val="2"/>
      </rPr>
      <t>→</t>
    </r>
    <r>
      <rPr>
        <sz val="9"/>
        <rFont val="Calibri"/>
        <family val="2"/>
      </rPr>
      <t xml:space="preserve"> 130</t>
    </r>
  </si>
  <si>
    <r>
      <t xml:space="preserve">&gt; 130 </t>
    </r>
    <r>
      <rPr>
        <sz val="9"/>
        <rFont val="Calibri"/>
        <family val="2"/>
      </rPr>
      <t>→</t>
    </r>
    <r>
      <rPr>
        <sz val="10.8"/>
        <rFont val="Calibri"/>
        <family val="2"/>
      </rPr>
      <t xml:space="preserve"> </t>
    </r>
    <r>
      <rPr>
        <sz val="9"/>
        <rFont val="Calibri"/>
        <family val="2"/>
      </rPr>
      <t>160</t>
    </r>
  </si>
  <si>
    <r>
      <t>(Su)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 xml:space="preserve">Superficie utile totale </t>
    </r>
    <r>
      <rPr>
        <sz val="11"/>
        <rFont val="Calibri"/>
        <family val="2"/>
      </rPr>
      <t>→</t>
    </r>
  </si>
  <si>
    <r>
      <t xml:space="preserve">  Incremento </t>
    </r>
    <r>
      <rPr>
        <b/>
        <sz val="12"/>
        <rFont val="Calibri"/>
        <family val="2"/>
      </rPr>
      <t>→</t>
    </r>
  </si>
  <si>
    <r>
      <t>totale S.N.R.</t>
    </r>
    <r>
      <rPr>
        <sz val="12"/>
        <rFont val="Calibri"/>
        <family val="2"/>
      </rPr>
      <t>→</t>
    </r>
  </si>
  <si>
    <r>
      <t>totale S.P.</t>
    </r>
    <r>
      <rPr>
        <b/>
        <sz val="12"/>
        <rFont val="Calibri"/>
        <family val="2"/>
      </rPr>
      <t>→</t>
    </r>
    <r>
      <rPr>
        <b/>
        <sz val="12"/>
        <rFont val="Calibri"/>
        <family val="2"/>
      </rPr>
      <t xml:space="preserve"> </t>
    </r>
  </si>
  <si>
    <r>
      <t xml:space="preserve">Incremento </t>
    </r>
    <r>
      <rPr>
        <b/>
        <sz val="12"/>
        <rFont val="Calibri"/>
        <family val="2"/>
      </rPr>
      <t>→</t>
    </r>
    <r>
      <rPr>
        <sz val="12"/>
        <rFont val="Calibri"/>
        <family val="2"/>
      </rPr>
      <t xml:space="preserve"> </t>
    </r>
  </si>
  <si>
    <r>
      <t xml:space="preserve">Incremento </t>
    </r>
    <r>
      <rPr>
        <b/>
        <sz val="12"/>
        <rFont val="Calibri"/>
        <family val="2"/>
      </rPr>
      <t>→</t>
    </r>
  </si>
  <si>
    <r>
      <t xml:space="preserve">Incremento tabella 1 </t>
    </r>
    <r>
      <rPr>
        <sz val="12"/>
        <rFont val="Calibri"/>
        <family val="2"/>
      </rPr>
      <t>→</t>
    </r>
  </si>
  <si>
    <r>
      <t xml:space="preserve">Incremento tabella 3 </t>
    </r>
    <r>
      <rPr>
        <sz val="12"/>
        <rFont val="Calibri"/>
        <family val="2"/>
      </rPr>
      <t>→</t>
    </r>
  </si>
  <si>
    <r>
      <t xml:space="preserve">Incremento tabella 4 </t>
    </r>
    <r>
      <rPr>
        <sz val="12"/>
        <rFont val="Calibri"/>
        <family val="2"/>
      </rPr>
      <t>→</t>
    </r>
  </si>
  <si>
    <r>
      <t xml:space="preserve">INCREMENTO TOTALE </t>
    </r>
    <r>
      <rPr>
        <b/>
        <sz val="12"/>
        <rFont val="Calibri"/>
        <family val="2"/>
      </rPr>
      <t>→</t>
    </r>
  </si>
  <si>
    <r>
      <rPr>
        <sz val="12"/>
        <rFont val="Calibri"/>
        <family val="2"/>
      </rPr>
      <t>≥</t>
    </r>
    <r>
      <rPr>
        <sz val="12"/>
        <rFont val="Calibri"/>
        <family val="2"/>
      </rPr>
      <t xml:space="preserve"> 5 inclusa</t>
    </r>
  </si>
  <si>
    <r>
      <rPr>
        <sz val="12"/>
        <rFont val="Calibri"/>
        <family val="2"/>
      </rPr>
      <t>&gt;</t>
    </r>
    <r>
      <rPr>
        <sz val="12"/>
        <rFont val="Calibri"/>
        <family val="2"/>
      </rPr>
      <t>5 → 15 inclusa</t>
    </r>
  </si>
  <si>
    <t>&gt; 15 → 25 inclusa</t>
  </si>
  <si>
    <t>&gt; 25 → 35 inclusa</t>
  </si>
  <si>
    <t>&gt; 35 → 45 inclusa</t>
  </si>
  <si>
    <r>
      <t>Maggiorazione da computare M</t>
    </r>
    <r>
      <rPr>
        <sz val="12"/>
        <rFont val="Calibri"/>
        <family val="2"/>
      </rPr>
      <t xml:space="preserve"> →</t>
    </r>
  </si>
  <si>
    <r>
      <t xml:space="preserve">N.B. solo se S.T.  </t>
    </r>
    <r>
      <rPr>
        <b/>
        <u val="single"/>
        <sz val="12"/>
        <rFont val="Calibri"/>
        <family val="2"/>
      </rPr>
      <t>≥</t>
    </r>
    <r>
      <rPr>
        <b/>
        <i/>
        <u val="single"/>
        <sz val="14.4"/>
        <rFont val="Calibri"/>
        <family val="2"/>
      </rPr>
      <t xml:space="preserve"> </t>
    </r>
    <r>
      <rPr>
        <b/>
        <i/>
        <u val="single"/>
        <sz val="12"/>
        <rFont val="Calibri"/>
        <family val="2"/>
      </rPr>
      <t>25% S.U.</t>
    </r>
  </si>
  <si>
    <t>Aliquota da computare →</t>
  </si>
  <si>
    <t xml:space="preserve">Narni lì </t>
  </si>
  <si>
    <t>eventuale % di abbattimento (13)</t>
  </si>
  <si>
    <t>Ampliamento in corso d'opera</t>
  </si>
  <si>
    <t>NOTE: (1) classe di superficie degli alloggi; (2) indicare il numero degli alloggi oggetto del permsso/variante edilizia/scia; (3) superficie utile abitabile totale degli alloggi compresi nella classe relativa, computata ai sensi dell’art. 3 del D.M. 10.05.1977 e cioè superficie di pavimento misurata al netto di murature, pilastri, tramezzi, sguinci,  vani di porte e finestre, di eventuali scale interne, di logge e di balconi. Le superfici vanno indicate in mq. con arrotondamento alla seconda cifra decimale; (4) rapporto tra la superficie utile abitale della classe di che trattasi e la superficie utile Su; (5) incremento in percentuale; (6) incremento risultante dal prodotto del rapporto colonna (4) con incremento colonna (5), con arrotondamento alla terza cifra decimale.</t>
  </si>
  <si>
    <t xml:space="preserve">Caratteristiche </t>
  </si>
  <si>
    <r>
      <t xml:space="preserve">Percentuale di incremento </t>
    </r>
    <r>
      <rPr>
        <sz val="12"/>
        <rFont val="Calibri"/>
        <family val="2"/>
      </rPr>
      <t>tabella 5</t>
    </r>
  </si>
  <si>
    <r>
      <t xml:space="preserve">Tabella 6 - </t>
    </r>
    <r>
      <rPr>
        <b/>
        <sz val="14"/>
        <rFont val="Calibri"/>
        <family val="2"/>
      </rPr>
      <t xml:space="preserve">Determinazione classe edificio </t>
    </r>
  </si>
  <si>
    <r>
      <t xml:space="preserve">Tabella 7 - </t>
    </r>
    <r>
      <rPr>
        <b/>
        <sz val="12"/>
        <rFont val="Calibri"/>
        <family val="2"/>
      </rPr>
      <t>Superfici residenziali e relativi servizi e accessori</t>
    </r>
  </si>
  <si>
    <r>
      <t>Tabella 8</t>
    </r>
    <r>
      <rPr>
        <b/>
        <sz val="12"/>
        <rFont val="Calibri"/>
        <family val="2"/>
      </rPr>
      <t xml:space="preserve"> - Superfici per attività turistiche, commerciali, direzionali e relativi accessori</t>
    </r>
  </si>
  <si>
    <r>
      <t>N.B.</t>
    </r>
    <r>
      <rPr>
        <i/>
        <sz val="10"/>
        <rFont val="Calibri"/>
        <family val="2"/>
      </rPr>
      <t xml:space="preserve"> Per gli interventi che </t>
    </r>
    <r>
      <rPr>
        <b/>
        <i/>
        <u val="single"/>
        <sz val="10"/>
        <rFont val="Calibri"/>
        <family val="2"/>
      </rPr>
      <t>in corso d’opera</t>
    </r>
    <r>
      <rPr>
        <i/>
        <sz val="10"/>
        <rFont val="Calibri"/>
        <family val="2"/>
      </rPr>
      <t xml:space="preserve"> comportino aumento della superficie complessiva (S.C.), o modifica delle caratteristiche di cui ai punti 4, 5 e 6, il contributo è determinato secondo quanto disposto al </t>
    </r>
    <r>
      <rPr>
        <b/>
        <i/>
        <u val="single"/>
        <sz val="10"/>
        <rFont val="Calibri"/>
        <family val="2"/>
      </rPr>
      <t>punto 12, comma 2 e al punto 16, comma 1.</t>
    </r>
  </si>
  <si>
    <t>=  (12.a + 12.b) =</t>
  </si>
  <si>
    <r>
      <t xml:space="preserve">Incremento </t>
    </r>
    <r>
      <rPr>
        <b/>
        <sz val="8"/>
        <rFont val="Times New Roman"/>
        <family val="1"/>
      </rPr>
      <t xml:space="preserve">  </t>
    </r>
    <r>
      <rPr>
        <b/>
        <sz val="12"/>
        <rFont val="Symbol"/>
        <family val="1"/>
      </rPr>
      <t>®</t>
    </r>
  </si>
  <si>
    <t>Coefficiente Comune (1,00)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</si>
</sst>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_-[$€]\ * #,##0.00_-;\-[$€]\ * #,##0.00_-;_-[$€]\ * &quot;-&quot;??_-;_-@_-"/>
    <numFmt numFmtId="176" formatCode="_-&quot;£.&quot;\ * #,##0.00_-;\-&quot;£.&quot;\ * #,##0.00_-;_-&quot;£.&quot;\ * &quot;-&quot;??_-;_-@_-"/>
    <numFmt numFmtId="177" formatCode="_-&quot;£.&quot;\ * #,##0_-;\-&quot;£.&quot;\ * #,##0_-;_-&quot;£.&quot;\ * &quot;-&quot;_-;_-@_-"/>
    <numFmt numFmtId="178" formatCode="_-* #,##0.00_-;\-* #,##0.00_-;_-* &quot;-&quot;_-;_-@_-"/>
    <numFmt numFmtId="179" formatCode="_-* #,##0.000_-;\-* #,##0.000_-;_-* &quot;-&quot;??_-;_-@_-"/>
    <numFmt numFmtId="180" formatCode="_-* #,##0.0000_-;\-* #,##0.0000_-;_-* &quot;-&quot;??_-;_-@_-"/>
    <numFmt numFmtId="181" formatCode="0.0%"/>
    <numFmt numFmtId="182" formatCode="_-[$€]\ * #,##0.000_-;\-[$€]\ * #,##0.000_-;_-[$€]\ * &quot;-&quot;??_-;_-@_-"/>
    <numFmt numFmtId="183" formatCode="_-[$€]\ * #,##0.0000_-;\-[$€]\ * #,##0.0000_-;_-[$€]\ * &quot;-&quot;??_-;_-@_-"/>
    <numFmt numFmtId="184" formatCode="_-* #,##0.00\ [$€-1]_-;\-* #,##0.00\ [$€-1]_-;_-* &quot;-&quot;??\ [$€-1]_-;_-@_-"/>
    <numFmt numFmtId="185" formatCode="_-* #,##0.0_-;\-* #,##0.0_-;_-* &quot;-&quot;??_-;_-@_-"/>
    <numFmt numFmtId="186" formatCode="_-* #,##0_-;\-* #,##0_-;_-* &quot;-&quot;??_-;_-@_-"/>
    <numFmt numFmtId="187" formatCode="dd/mm/yy"/>
    <numFmt numFmtId="188" formatCode="0.000%"/>
    <numFmt numFmtId="189" formatCode="[$€-2]\ #.##000_);[Red]\([$€-2]\ #.##000\)"/>
  </numFmts>
  <fonts count="10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Symbol"/>
      <family val="1"/>
    </font>
    <font>
      <sz val="11"/>
      <name val="Symbol"/>
      <family val="1"/>
    </font>
    <font>
      <b/>
      <sz val="8"/>
      <name val="Times New Roman"/>
      <family val="1"/>
    </font>
    <font>
      <b/>
      <sz val="12"/>
      <name val="Symbol"/>
      <family val="1"/>
    </font>
    <font>
      <b/>
      <i/>
      <u val="single"/>
      <sz val="12"/>
      <name val="Times New Roman"/>
      <family val="1"/>
    </font>
    <font>
      <b/>
      <i/>
      <u val="single"/>
      <sz val="12"/>
      <name val="Symbol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Symbol"/>
      <family val="1"/>
    </font>
    <font>
      <sz val="9"/>
      <name val="Times New Roman"/>
      <family val="1"/>
    </font>
    <font>
      <b/>
      <sz val="12"/>
      <name val="Franklin Gothic Book"/>
      <family val="2"/>
    </font>
    <font>
      <sz val="12"/>
      <name val="Franklin Gothic Book"/>
      <family val="2"/>
    </font>
    <font>
      <b/>
      <sz val="10"/>
      <name val="Franklin Gothic Book"/>
      <family val="2"/>
    </font>
    <font>
      <sz val="11"/>
      <name val="Franklin Gothic Book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i/>
      <sz val="10"/>
      <name val="Times New Roman"/>
      <family val="1"/>
    </font>
    <font>
      <b/>
      <sz val="12"/>
      <color indexed="12"/>
      <name val="Franklin Gothic Book"/>
      <family val="2"/>
    </font>
    <font>
      <b/>
      <i/>
      <sz val="11"/>
      <name val="Times New Roman"/>
      <family val="1"/>
    </font>
    <font>
      <b/>
      <sz val="12"/>
      <color indexed="10"/>
      <name val="Franklin Gothic Book"/>
      <family val="2"/>
    </font>
    <font>
      <sz val="12"/>
      <color indexed="10"/>
      <name val="Franklin Gothic Book"/>
      <family val="2"/>
    </font>
    <font>
      <sz val="8"/>
      <name val="Franklin Gothic Book"/>
      <family val="2"/>
    </font>
    <font>
      <b/>
      <sz val="12"/>
      <color indexed="10"/>
      <name val="Arial"/>
      <family val="2"/>
    </font>
    <font>
      <sz val="10"/>
      <name val="Mediascape OSD Icon"/>
      <family val="2"/>
    </font>
    <font>
      <b/>
      <sz val="10"/>
      <color indexed="10"/>
      <name val="Arial"/>
      <family val="2"/>
    </font>
    <font>
      <b/>
      <sz val="12"/>
      <color indexed="10"/>
      <name val="Verdana"/>
      <family val="2"/>
    </font>
    <font>
      <b/>
      <sz val="12"/>
      <color indexed="12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i/>
      <u val="single"/>
      <sz val="12"/>
      <name val="Calibri"/>
      <family val="2"/>
    </font>
    <font>
      <b/>
      <i/>
      <sz val="14"/>
      <name val="Calibri"/>
      <family val="2"/>
    </font>
    <font>
      <sz val="10.8"/>
      <name val="Calibri"/>
      <family val="2"/>
    </font>
    <font>
      <sz val="14.4"/>
      <name val="Calibri"/>
      <family val="2"/>
    </font>
    <font>
      <b/>
      <u val="single"/>
      <sz val="12"/>
      <name val="Calibri"/>
      <family val="2"/>
    </font>
    <font>
      <b/>
      <i/>
      <u val="single"/>
      <sz val="14.4"/>
      <name val="Calibri"/>
      <family val="2"/>
    </font>
    <font>
      <b/>
      <i/>
      <u val="single"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26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sz val="12"/>
      <color indexed="12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sz val="2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b/>
      <sz val="12"/>
      <color indexed="10"/>
      <name val="Calibri"/>
      <family val="2"/>
    </font>
    <font>
      <b/>
      <i/>
      <sz val="10"/>
      <name val="Calibri"/>
      <family val="2"/>
    </font>
    <font>
      <b/>
      <sz val="10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56"/>
      <name val="Calibri"/>
      <family val="2"/>
    </font>
    <font>
      <b/>
      <i/>
      <sz val="12"/>
      <name val="Calibri"/>
      <family val="2"/>
    </font>
    <font>
      <b/>
      <sz val="14"/>
      <color indexed="10"/>
      <name val="Calibri"/>
      <family val="2"/>
    </font>
    <font>
      <b/>
      <sz val="14"/>
      <color indexed="12"/>
      <name val="Calibri"/>
      <family val="2"/>
    </font>
    <font>
      <sz val="14"/>
      <color indexed="12"/>
      <name val="Calibri"/>
      <family val="2"/>
    </font>
    <font>
      <b/>
      <sz val="26"/>
      <color indexed="8"/>
      <name val="Calibri"/>
      <family val="0"/>
    </font>
    <font>
      <sz val="26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1" applyNumberFormat="0" applyAlignment="0" applyProtection="0"/>
    <xf numFmtId="0" fontId="91" fillId="0" borderId="2" applyNumberFormat="0" applyFill="0" applyAlignment="0" applyProtection="0"/>
    <xf numFmtId="0" fontId="92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175" fontId="0" fillId="0" borderId="0" applyFont="0" applyFill="0" applyBorder="0" applyAlignment="0" applyProtection="0"/>
    <xf numFmtId="0" fontId="9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29" borderId="0" applyNumberFormat="0" applyBorder="0" applyAlignment="0" applyProtection="0"/>
    <xf numFmtId="0" fontId="0" fillId="30" borderId="4" applyNumberFormat="0" applyFont="0" applyAlignment="0" applyProtection="0"/>
    <xf numFmtId="0" fontId="95" fillId="20" borderId="5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1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31" borderId="0" applyNumberFormat="0" applyBorder="0" applyAlignment="0" applyProtection="0"/>
    <xf numFmtId="0" fontId="10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4" fillId="0" borderId="0" xfId="0" applyFont="1" applyAlignment="1">
      <alignment wrapText="1"/>
    </xf>
    <xf numFmtId="0" fontId="1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Continuous" vertical="center" wrapText="1"/>
    </xf>
    <xf numFmtId="0" fontId="0" fillId="0" borderId="13" xfId="0" applyBorder="1" applyAlignment="1">
      <alignment wrapText="1"/>
    </xf>
    <xf numFmtId="0" fontId="35" fillId="0" borderId="0" xfId="0" applyFont="1" applyAlignment="1" applyProtection="1">
      <alignment vertical="center" wrapText="1"/>
      <protection locked="0"/>
    </xf>
    <xf numFmtId="0" fontId="3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Continuous" vertical="center" wrapText="1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Continuous" vertical="center" wrapText="1"/>
    </xf>
    <xf numFmtId="0" fontId="38" fillId="0" borderId="0" xfId="0" applyFont="1" applyAlignment="1">
      <alignment horizontal="centerContinuous"/>
    </xf>
    <xf numFmtId="0" fontId="67" fillId="0" borderId="0" xfId="0" applyFont="1" applyAlignment="1">
      <alignment horizontal="centerContinuous"/>
    </xf>
    <xf numFmtId="0" fontId="68" fillId="0" borderId="0" xfId="0" applyFont="1" applyAlignment="1">
      <alignment horizontal="centerContinuous"/>
    </xf>
    <xf numFmtId="0" fontId="39" fillId="0" borderId="0" xfId="0" applyFont="1" applyBorder="1" applyAlignment="1">
      <alignment horizontal="centerContinuous"/>
    </xf>
    <xf numFmtId="0" fontId="38" fillId="0" borderId="0" xfId="0" applyFont="1" applyBorder="1" applyAlignment="1">
      <alignment horizontal="centerContinuous"/>
    </xf>
    <xf numFmtId="0" fontId="69" fillId="0" borderId="0" xfId="0" applyFont="1" applyBorder="1" applyAlignment="1">
      <alignment horizontal="centerContinuous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186" fontId="70" fillId="0" borderId="10" xfId="46" applyNumberFormat="1" applyFont="1" applyFill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68" fillId="0" borderId="0" xfId="0" applyFont="1" applyAlignment="1">
      <alignment horizontal="centerContinuous" wrapText="1"/>
    </xf>
    <xf numFmtId="0" fontId="38" fillId="0" borderId="0" xfId="0" applyFont="1" applyAlignment="1">
      <alignment horizontal="centerContinuous" wrapText="1"/>
    </xf>
    <xf numFmtId="0" fontId="69" fillId="0" borderId="10" xfId="0" applyFont="1" applyBorder="1" applyAlignment="1">
      <alignment horizontal="centerContinuous" vertical="center" wrapText="1"/>
    </xf>
    <xf numFmtId="0" fontId="38" fillId="0" borderId="10" xfId="0" applyFont="1" applyBorder="1" applyAlignment="1">
      <alignment horizontal="centerContinuous" vertical="center" wrapText="1"/>
    </xf>
    <xf numFmtId="0" fontId="37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Continuous" vertical="top" wrapText="1"/>
    </xf>
    <xf numFmtId="0" fontId="36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9" fontId="72" fillId="33" borderId="10" xfId="5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justify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74" fillId="33" borderId="10" xfId="0" applyFont="1" applyFill="1" applyBorder="1" applyAlignment="1">
      <alignment vertical="center" wrapText="1"/>
    </xf>
    <xf numFmtId="0" fontId="75" fillId="33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175" fontId="36" fillId="0" borderId="10" xfId="0" applyNumberFormat="1" applyFont="1" applyBorder="1" applyAlignment="1">
      <alignment vertical="center" wrapText="1"/>
    </xf>
    <xf numFmtId="0" fontId="76" fillId="0" borderId="0" xfId="0" applyFont="1" applyBorder="1" applyAlignment="1">
      <alignment horizontal="centerContinuous" vertical="center" wrapText="1"/>
    </xf>
    <xf numFmtId="0" fontId="38" fillId="0" borderId="0" xfId="0" applyFont="1" applyBorder="1" applyAlignment="1">
      <alignment horizontal="centerContinuous" vertical="center" wrapText="1"/>
    </xf>
    <xf numFmtId="0" fontId="49" fillId="0" borderId="0" xfId="0" applyFont="1" applyBorder="1" applyAlignment="1">
      <alignment horizontal="centerContinuous" vertical="center" wrapText="1"/>
    </xf>
    <xf numFmtId="0" fontId="76" fillId="0" borderId="10" xfId="0" applyFont="1" applyBorder="1" applyAlignment="1">
      <alignment horizontal="centerContinuous" vertical="center" wrapText="1"/>
    </xf>
    <xf numFmtId="0" fontId="44" fillId="0" borderId="10" xfId="0" applyFont="1" applyBorder="1" applyAlignment="1">
      <alignment horizontal="center" vertical="center" wrapText="1"/>
    </xf>
    <xf numFmtId="10" fontId="37" fillId="0" borderId="10" xfId="51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Continuous" vertical="center" wrapText="1"/>
    </xf>
    <xf numFmtId="0" fontId="39" fillId="0" borderId="10" xfId="0" applyFont="1" applyBorder="1" applyAlignment="1">
      <alignment horizontal="centerContinuous" vertical="top" wrapText="1"/>
    </xf>
    <xf numFmtId="171" fontId="77" fillId="0" borderId="14" xfId="46" applyFont="1" applyBorder="1" applyAlignment="1">
      <alignment horizontal="center" vertical="center" wrapText="1"/>
    </xf>
    <xf numFmtId="171" fontId="77" fillId="0" borderId="12" xfId="46" applyFont="1" applyBorder="1" applyAlignment="1">
      <alignment horizontal="center" vertical="center" wrapText="1"/>
    </xf>
    <xf numFmtId="171" fontId="77" fillId="0" borderId="15" xfId="46" applyFont="1" applyBorder="1" applyAlignment="1">
      <alignment horizontal="center" vertical="center" wrapText="1"/>
    </xf>
    <xf numFmtId="171" fontId="77" fillId="0" borderId="14" xfId="46" applyFont="1" applyFill="1" applyBorder="1" applyAlignment="1">
      <alignment horizontal="center" vertical="center" wrapText="1"/>
    </xf>
    <xf numFmtId="171" fontId="77" fillId="0" borderId="15" xfId="46" applyFont="1" applyFill="1" applyBorder="1" applyAlignment="1">
      <alignment horizontal="center" vertical="center" wrapText="1"/>
    </xf>
    <xf numFmtId="171" fontId="77" fillId="0" borderId="12" xfId="46" applyFont="1" applyFill="1" applyBorder="1" applyAlignment="1">
      <alignment horizontal="center" vertical="center" wrapText="1"/>
    </xf>
    <xf numFmtId="171" fontId="77" fillId="0" borderId="0" xfId="46" applyFont="1" applyBorder="1" applyAlignment="1">
      <alignment horizontal="center" vertical="center" wrapText="1"/>
    </xf>
    <xf numFmtId="171" fontId="77" fillId="0" borderId="0" xfId="46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justify" vertical="center" wrapText="1"/>
    </xf>
    <xf numFmtId="0" fontId="71" fillId="0" borderId="12" xfId="0" applyFont="1" applyBorder="1" applyAlignment="1">
      <alignment horizontal="justify" vertical="center" wrapText="1"/>
    </xf>
    <xf numFmtId="0" fontId="71" fillId="0" borderId="15" xfId="0" applyFont="1" applyBorder="1" applyAlignment="1">
      <alignment horizontal="justify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 wrapText="1"/>
    </xf>
    <xf numFmtId="171" fontId="70" fillId="0" borderId="10" xfId="46" applyFont="1" applyFill="1" applyBorder="1" applyAlignment="1">
      <alignment horizontal="center" vertical="center" wrapText="1"/>
    </xf>
    <xf numFmtId="171" fontId="80" fillId="0" borderId="10" xfId="46" applyFont="1" applyFill="1" applyBorder="1" applyAlignment="1">
      <alignment horizontal="center" vertical="center" wrapText="1"/>
    </xf>
    <xf numFmtId="15" fontId="81" fillId="0" borderId="0" xfId="0" applyNumberFormat="1" applyFont="1" applyAlignment="1">
      <alignment horizontal="justify" wrapText="1"/>
    </xf>
    <xf numFmtId="0" fontId="82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0" borderId="15" xfId="0" applyFont="1" applyBorder="1" applyAlignment="1">
      <alignment vertical="center" wrapText="1"/>
    </xf>
    <xf numFmtId="0" fontId="38" fillId="0" borderId="15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45" fillId="0" borderId="14" xfId="0" applyFont="1" applyBorder="1" applyAlignment="1">
      <alignment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wrapText="1"/>
    </xf>
    <xf numFmtId="175" fontId="37" fillId="0" borderId="10" xfId="44" applyFont="1" applyFill="1" applyBorder="1" applyAlignment="1">
      <alignment horizontal="center" vertical="center" wrapText="1"/>
    </xf>
    <xf numFmtId="9" fontId="37" fillId="0" borderId="14" xfId="51" applyFont="1" applyFill="1" applyBorder="1" applyAlignment="1">
      <alignment vertical="center" wrapText="1"/>
    </xf>
    <xf numFmtId="9" fontId="38" fillId="0" borderId="12" xfId="5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9" fontId="37" fillId="0" borderId="10" xfId="51" applyFont="1" applyFill="1" applyBorder="1" applyAlignment="1">
      <alignment vertical="center" wrapText="1"/>
    </xf>
    <xf numFmtId="9" fontId="38" fillId="0" borderId="10" xfId="51" applyFont="1" applyBorder="1" applyAlignment="1">
      <alignment wrapText="1"/>
    </xf>
    <xf numFmtId="0" fontId="72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78" fillId="0" borderId="0" xfId="0" applyNumberFormat="1" applyFont="1" applyAlignment="1">
      <alignment horizontal="center" wrapText="1"/>
    </xf>
    <xf numFmtId="0" fontId="75" fillId="0" borderId="0" xfId="0" applyNumberFormat="1" applyFont="1" applyAlignment="1">
      <alignment horizontal="center" wrapText="1"/>
    </xf>
    <xf numFmtId="49" fontId="40" fillId="0" borderId="14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10" fontId="36" fillId="33" borderId="10" xfId="51" applyNumberFormat="1" applyFont="1" applyFill="1" applyBorder="1" applyAlignment="1">
      <alignment horizontal="center" vertical="center" wrapText="1"/>
    </xf>
    <xf numFmtId="10" fontId="38" fillId="33" borderId="10" xfId="51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right" vertical="center" wrapText="1"/>
    </xf>
    <xf numFmtId="0" fontId="75" fillId="0" borderId="15" xfId="0" applyFont="1" applyBorder="1" applyAlignment="1">
      <alignment horizontal="right" vertical="center" wrapText="1"/>
    </xf>
    <xf numFmtId="0" fontId="75" fillId="0" borderId="12" xfId="0" applyFont="1" applyBorder="1" applyAlignment="1">
      <alignment horizontal="right" vertical="center" wrapText="1"/>
    </xf>
    <xf numFmtId="10" fontId="37" fillId="0" borderId="10" xfId="51" applyNumberFormat="1" applyFont="1" applyBorder="1" applyAlignment="1">
      <alignment horizontal="center" vertical="center" wrapText="1"/>
    </xf>
    <xf numFmtId="10" fontId="75" fillId="0" borderId="10" xfId="51" applyNumberFormat="1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171" fontId="37" fillId="0" borderId="10" xfId="46" applyFont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justify" wrapText="1"/>
    </xf>
    <xf numFmtId="0" fontId="38" fillId="0" borderId="15" xfId="0" applyFont="1" applyBorder="1" applyAlignment="1">
      <alignment/>
    </xf>
    <xf numFmtId="175" fontId="37" fillId="0" borderId="10" xfId="44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69" fillId="0" borderId="10" xfId="0" applyFont="1" applyBorder="1" applyAlignment="1">
      <alignment vertical="center" wrapText="1"/>
    </xf>
    <xf numFmtId="0" fontId="39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75" fontId="75" fillId="0" borderId="14" xfId="44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171" fontId="37" fillId="0" borderId="10" xfId="46" applyFont="1" applyBorder="1" applyAlignment="1">
      <alignment horizontal="center" vertical="center" wrapText="1"/>
    </xf>
    <xf numFmtId="171" fontId="36" fillId="0" borderId="10" xfId="46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wrapText="1"/>
    </xf>
    <xf numFmtId="171" fontId="37" fillId="0" borderId="10" xfId="46" applyNumberFormat="1" applyFont="1" applyBorder="1" applyAlignment="1">
      <alignment horizontal="center" vertical="center" wrapText="1"/>
    </xf>
    <xf numFmtId="171" fontId="36" fillId="0" borderId="10" xfId="46" applyNumberFormat="1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top" wrapText="1"/>
    </xf>
    <xf numFmtId="0" fontId="38" fillId="0" borderId="15" xfId="0" applyFont="1" applyBorder="1" applyAlignment="1">
      <alignment horizontal="right" vertical="center" wrapText="1"/>
    </xf>
    <xf numFmtId="0" fontId="38" fillId="0" borderId="12" xfId="0" applyFont="1" applyBorder="1" applyAlignment="1">
      <alignment horizontal="right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top" wrapText="1"/>
    </xf>
    <xf numFmtId="0" fontId="71" fillId="0" borderId="15" xfId="0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68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top" wrapText="1"/>
    </xf>
    <xf numFmtId="175" fontId="70" fillId="0" borderId="10" xfId="44" applyFont="1" applyFill="1" applyBorder="1" applyAlignment="1">
      <alignment horizontal="center" vertical="center" wrapText="1"/>
    </xf>
    <xf numFmtId="175" fontId="80" fillId="0" borderId="10" xfId="44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2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/>
    </xf>
    <xf numFmtId="171" fontId="42" fillId="0" borderId="10" xfId="46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171" fontId="70" fillId="0" borderId="10" xfId="46" applyFont="1" applyFill="1" applyBorder="1" applyAlignment="1">
      <alignment horizontal="right" vertical="center" wrapText="1"/>
    </xf>
    <xf numFmtId="171" fontId="79" fillId="0" borderId="10" xfId="46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2" fontId="38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wrapText="1"/>
    </xf>
    <xf numFmtId="0" fontId="68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171" fontId="37" fillId="0" borderId="10" xfId="46" applyFont="1" applyBorder="1" applyAlignment="1">
      <alignment horizontal="right" vertical="center" wrapText="1"/>
    </xf>
    <xf numFmtId="171" fontId="75" fillId="0" borderId="10" xfId="46" applyFont="1" applyBorder="1" applyAlignment="1">
      <alignment vertical="center" wrapText="1"/>
    </xf>
    <xf numFmtId="171" fontId="42" fillId="0" borderId="10" xfId="46" applyFont="1" applyBorder="1" applyAlignment="1">
      <alignment horizontal="center" vertical="center" wrapText="1"/>
    </xf>
    <xf numFmtId="0" fontId="36" fillId="0" borderId="10" xfId="0" applyFont="1" applyBorder="1" applyAlignment="1">
      <alignment horizontal="right" vertical="center" wrapText="1"/>
    </xf>
    <xf numFmtId="49" fontId="38" fillId="0" borderId="10" xfId="0" applyNumberFormat="1" applyFont="1" applyBorder="1" applyAlignment="1">
      <alignment wrapText="1"/>
    </xf>
    <xf numFmtId="0" fontId="6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171" fontId="37" fillId="0" borderId="14" xfId="46" applyFont="1" applyBorder="1" applyAlignment="1">
      <alignment horizontal="center" vertical="center" wrapText="1"/>
    </xf>
    <xf numFmtId="171" fontId="36" fillId="0" borderId="15" xfId="46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9" fontId="42" fillId="0" borderId="10" xfId="51" applyFont="1" applyBorder="1" applyAlignment="1">
      <alignment horizontal="center" vertical="center" wrapText="1"/>
    </xf>
    <xf numFmtId="9" fontId="37" fillId="0" borderId="14" xfId="51" applyFont="1" applyFill="1" applyBorder="1" applyAlignment="1">
      <alignment horizontal="center" vertical="center" wrapText="1"/>
    </xf>
    <xf numFmtId="171" fontId="37" fillId="0" borderId="14" xfId="46" applyFont="1" applyBorder="1" applyAlignment="1">
      <alignment vertical="center" wrapText="1"/>
    </xf>
    <xf numFmtId="171" fontId="37" fillId="0" borderId="15" xfId="46" applyFont="1" applyBorder="1" applyAlignment="1">
      <alignment vertical="center" wrapText="1"/>
    </xf>
    <xf numFmtId="171" fontId="37" fillId="0" borderId="12" xfId="46" applyFont="1" applyBorder="1" applyAlignment="1">
      <alignment vertical="center" wrapText="1"/>
    </xf>
    <xf numFmtId="0" fontId="68" fillId="0" borderId="19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8" fillId="0" borderId="14" xfId="0" applyFont="1" applyBorder="1" applyAlignment="1">
      <alignment/>
    </xf>
    <xf numFmtId="0" fontId="38" fillId="0" borderId="12" xfId="0" applyFont="1" applyBorder="1" applyAlignment="1">
      <alignment/>
    </xf>
    <xf numFmtId="0" fontId="78" fillId="0" borderId="0" xfId="0" applyFont="1" applyAlignment="1">
      <alignment horizontal="justify" wrapText="1"/>
    </xf>
    <xf numFmtId="0" fontId="38" fillId="0" borderId="0" xfId="0" applyFont="1" applyAlignment="1">
      <alignment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68" fillId="0" borderId="11" xfId="0" applyFont="1" applyBorder="1" applyAlignment="1">
      <alignment horizontal="center" wrapText="1"/>
    </xf>
    <xf numFmtId="171" fontId="18" fillId="34" borderId="10" xfId="46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6" fillId="33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14" xfId="0" applyFont="1" applyBorder="1" applyAlignment="1">
      <alignment horizontal="justify" vertical="top" wrapText="1"/>
    </xf>
    <xf numFmtId="0" fontId="22" fillId="0" borderId="15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171" fontId="18" fillId="0" borderId="10" xfId="46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71" fontId="18" fillId="0" borderId="10" xfId="46" applyNumberFormat="1" applyFont="1" applyBorder="1" applyAlignment="1">
      <alignment horizontal="center" vertical="center" wrapText="1"/>
    </xf>
    <xf numFmtId="175" fontId="28" fillId="34" borderId="10" xfId="44" applyFont="1" applyFill="1" applyBorder="1" applyAlignment="1" applyProtection="1">
      <alignment horizontal="center" vertical="center" wrapText="1"/>
      <protection locked="0"/>
    </xf>
    <xf numFmtId="175" fontId="29" fillId="34" borderId="10" xfId="44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right" vertical="center" wrapText="1"/>
    </xf>
    <xf numFmtId="171" fontId="19" fillId="34" borderId="10" xfId="46" applyFont="1" applyFill="1" applyBorder="1" applyAlignment="1" applyProtection="1">
      <alignment horizontal="center" vertical="center" wrapText="1"/>
      <protection locked="0"/>
    </xf>
    <xf numFmtId="171" fontId="19" fillId="0" borderId="10" xfId="46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34" borderId="21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71" fontId="18" fillId="34" borderId="10" xfId="46" applyFont="1" applyFill="1" applyBorder="1" applyAlignment="1" applyProtection="1">
      <alignment horizontal="right" vertical="center" wrapText="1"/>
      <protection locked="0"/>
    </xf>
    <xf numFmtId="171" fontId="20" fillId="34" borderId="10" xfId="46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horizontal="right" vertical="center" wrapText="1"/>
    </xf>
    <xf numFmtId="0" fontId="22" fillId="0" borderId="10" xfId="0" applyFont="1" applyBorder="1" applyAlignment="1">
      <alignment vertical="center" wrapText="1"/>
    </xf>
    <xf numFmtId="171" fontId="18" fillId="0" borderId="10" xfId="46" applyFont="1" applyBorder="1" applyAlignment="1" applyProtection="1">
      <alignment horizontal="right" vertical="center" wrapText="1"/>
      <protection locked="0"/>
    </xf>
    <xf numFmtId="171" fontId="20" fillId="0" borderId="10" xfId="46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171" fontId="18" fillId="0" borderId="10" xfId="46" applyFont="1" applyBorder="1" applyAlignment="1">
      <alignment horizontal="right" vertical="center" wrapText="1"/>
    </xf>
    <xf numFmtId="171" fontId="20" fillId="0" borderId="10" xfId="46" applyFont="1" applyBorder="1" applyAlignment="1">
      <alignment vertical="center" wrapText="1"/>
    </xf>
    <xf numFmtId="0" fontId="0" fillId="33" borderId="10" xfId="0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171" fontId="21" fillId="0" borderId="10" xfId="46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6" fillId="34" borderId="11" xfId="0" applyFont="1" applyFill="1" applyBorder="1" applyAlignment="1" applyProtection="1">
      <alignment vertical="center" wrapText="1"/>
      <protection locked="0"/>
    </xf>
    <xf numFmtId="0" fontId="26" fillId="34" borderId="22" xfId="0" applyFont="1" applyFill="1" applyBorder="1" applyAlignment="1" applyProtection="1">
      <alignment vertical="center" wrapText="1"/>
      <protection locked="0"/>
    </xf>
    <xf numFmtId="0" fontId="26" fillId="34" borderId="23" xfId="0" applyFont="1" applyFill="1" applyBorder="1" applyAlignment="1" applyProtection="1">
      <alignment vertical="center" wrapText="1"/>
      <protection locked="0"/>
    </xf>
    <xf numFmtId="0" fontId="26" fillId="34" borderId="0" xfId="0" applyFont="1" applyFill="1" applyBorder="1" applyAlignment="1" applyProtection="1">
      <alignment vertical="center" wrapText="1"/>
      <protection locked="0"/>
    </xf>
    <xf numFmtId="0" fontId="26" fillId="34" borderId="24" xfId="0" applyFont="1" applyFill="1" applyBorder="1" applyAlignment="1" applyProtection="1">
      <alignment vertical="center" wrapText="1"/>
      <protection locked="0"/>
    </xf>
    <xf numFmtId="0" fontId="26" fillId="34" borderId="13" xfId="0" applyFont="1" applyFill="1" applyBorder="1" applyAlignment="1" applyProtection="1">
      <alignment vertical="center" wrapText="1"/>
      <protection locked="0"/>
    </xf>
    <xf numFmtId="0" fontId="26" fillId="34" borderId="25" xfId="0" applyFont="1" applyFill="1" applyBorder="1" applyAlignment="1" applyProtection="1">
      <alignment vertical="center" wrapText="1"/>
      <protection locked="0"/>
    </xf>
    <xf numFmtId="0" fontId="26" fillId="34" borderId="26" xfId="0" applyFont="1" applyFill="1" applyBorder="1" applyAlignment="1" applyProtection="1">
      <alignment vertical="center" wrapText="1"/>
      <protection locked="0"/>
    </xf>
    <xf numFmtId="0" fontId="26" fillId="34" borderId="2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/>
    </xf>
    <xf numFmtId="0" fontId="33" fillId="0" borderId="15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7" fillId="0" borderId="18" xfId="0" applyFont="1" applyBorder="1" applyAlignment="1">
      <alignment horizontal="justify" vertical="center" wrapText="1"/>
    </xf>
    <xf numFmtId="0" fontId="22" fillId="0" borderId="18" xfId="0" applyFont="1" applyBorder="1" applyAlignment="1">
      <alignment vertical="center" wrapText="1"/>
    </xf>
    <xf numFmtId="175" fontId="18" fillId="34" borderId="18" xfId="44" applyFont="1" applyFill="1" applyBorder="1" applyAlignment="1" applyProtection="1">
      <alignment horizontal="center" vertical="center" wrapText="1"/>
      <protection locked="0"/>
    </xf>
    <xf numFmtId="175" fontId="0" fillId="34" borderId="18" xfId="44" applyFont="1" applyFill="1" applyBorder="1" applyAlignment="1" applyProtection="1">
      <alignment wrapText="1"/>
      <protection locked="0"/>
    </xf>
    <xf numFmtId="15" fontId="31" fillId="35" borderId="31" xfId="0" applyNumberFormat="1" applyFont="1" applyFill="1" applyBorder="1" applyAlignment="1" applyProtection="1">
      <alignment wrapText="1"/>
      <protection locked="0"/>
    </xf>
    <xf numFmtId="15" fontId="31" fillId="35" borderId="32" xfId="0" applyNumberFormat="1" applyFont="1" applyFill="1" applyBorder="1" applyAlignment="1" applyProtection="1">
      <alignment wrapText="1"/>
      <protection locked="0"/>
    </xf>
    <xf numFmtId="15" fontId="31" fillId="35" borderId="33" xfId="0" applyNumberFormat="1" applyFont="1" applyFill="1" applyBorder="1" applyAlignment="1" applyProtection="1">
      <alignment wrapText="1"/>
      <protection locked="0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9</xdr:col>
      <xdr:colOff>609600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0" y="0"/>
          <a:ext cx="53340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C  O  M  U  N  E    D I    T  E  R  N  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19050</xdr:rowOff>
    </xdr:from>
    <xdr:to>
      <xdr:col>9</xdr:col>
      <xdr:colOff>381000</xdr:colOff>
      <xdr:row>3</xdr:row>
      <xdr:rowOff>152400</xdr:rowOff>
    </xdr:to>
    <xdr:sp>
      <xdr:nvSpPr>
        <xdr:cNvPr id="1" name="Rectangle 9"/>
        <xdr:cNvSpPr>
          <a:spLocks/>
        </xdr:cNvSpPr>
      </xdr:nvSpPr>
      <xdr:spPr>
        <a:xfrm>
          <a:off x="847725" y="180975"/>
          <a:ext cx="5476875" cy="4572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  O  M  U  N  E    D I    N  A  R  N  I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1</xdr:col>
      <xdr:colOff>276225</xdr:colOff>
      <xdr:row>5</xdr:row>
      <xdr:rowOff>152400</xdr:rowOff>
    </xdr:to>
    <xdr:pic>
      <xdr:nvPicPr>
        <xdr:cNvPr id="2" name="Picture 10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85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1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10.00390625" style="0" customWidth="1"/>
    <col min="2" max="2" width="15.421875" style="0" customWidth="1"/>
    <col min="4" max="4" width="5.57421875" style="0" customWidth="1"/>
    <col min="6" max="6" width="7.57421875" style="0" customWidth="1"/>
    <col min="7" max="7" width="12.140625" style="0" customWidth="1"/>
    <col min="8" max="8" width="9.8515625" style="0" customWidth="1"/>
    <col min="11" max="11" width="10.8515625" style="0" customWidth="1"/>
    <col min="14" max="14" width="10.28125" style="0" customWidth="1"/>
    <col min="17" max="17" width="2.7109375" style="0" bestFit="1" customWidth="1"/>
    <col min="18" max="18" width="24.00390625" style="0" customWidth="1"/>
  </cols>
  <sheetData>
    <row r="1" spans="1:16" s="2" customFormat="1" ht="39" customHeight="1">
      <c r="A1" s="5" t="s">
        <v>3</v>
      </c>
      <c r="B1" s="5" t="s">
        <v>139</v>
      </c>
      <c r="C1" s="328" t="s">
        <v>7</v>
      </c>
      <c r="D1" s="329"/>
      <c r="E1" s="326"/>
      <c r="F1" s="327"/>
      <c r="G1" s="259" t="s">
        <v>16</v>
      </c>
      <c r="H1" s="300"/>
      <c r="I1" s="300"/>
      <c r="J1" s="300"/>
      <c r="K1" s="300"/>
      <c r="L1" s="300"/>
      <c r="M1" s="300"/>
      <c r="N1" s="300"/>
      <c r="O1" s="259" t="s">
        <v>4</v>
      </c>
      <c r="P1" s="300"/>
    </row>
    <row r="2" spans="1:16" s="4" customFormat="1" ht="27" customHeight="1">
      <c r="A2" s="19" t="s">
        <v>108</v>
      </c>
      <c r="B2" s="22"/>
      <c r="C2" s="303"/>
      <c r="D2" s="304"/>
      <c r="E2" s="305"/>
      <c r="F2" s="305"/>
      <c r="G2" s="7" t="s">
        <v>17</v>
      </c>
      <c r="H2" s="301" t="s">
        <v>18</v>
      </c>
      <c r="I2" s="261"/>
      <c r="J2" s="261"/>
      <c r="K2" s="261"/>
      <c r="L2" s="261"/>
      <c r="M2" s="261"/>
      <c r="N2" s="261"/>
      <c r="O2" s="291"/>
      <c r="P2" s="292"/>
    </row>
    <row r="3" spans="1:16" s="4" customFormat="1" ht="27" customHeight="1">
      <c r="A3" s="19" t="s">
        <v>109</v>
      </c>
      <c r="B3" s="22"/>
      <c r="C3" s="303"/>
      <c r="D3" s="304"/>
      <c r="E3" s="305"/>
      <c r="F3" s="305"/>
      <c r="G3" s="7" t="s">
        <v>19</v>
      </c>
      <c r="H3" s="301" t="s">
        <v>20</v>
      </c>
      <c r="I3" s="261"/>
      <c r="J3" s="261"/>
      <c r="K3" s="261"/>
      <c r="L3" s="261">
        <v>2.0659722222222223</v>
      </c>
      <c r="M3" s="261"/>
      <c r="N3" s="261"/>
      <c r="O3" s="291"/>
      <c r="P3" s="292"/>
    </row>
    <row r="4" spans="1:16" s="4" customFormat="1" ht="27" customHeight="1">
      <c r="A4" s="19" t="s">
        <v>110</v>
      </c>
      <c r="B4" s="22"/>
      <c r="C4" s="303"/>
      <c r="D4" s="304"/>
      <c r="E4" s="305"/>
      <c r="F4" s="305"/>
      <c r="G4" s="7" t="s">
        <v>21</v>
      </c>
      <c r="H4" s="301" t="s">
        <v>22</v>
      </c>
      <c r="I4" s="261"/>
      <c r="J4" s="261"/>
      <c r="K4" s="261"/>
      <c r="L4" s="261"/>
      <c r="M4" s="261"/>
      <c r="N4" s="261"/>
      <c r="O4" s="291"/>
      <c r="P4" s="292"/>
    </row>
    <row r="5" spans="1:16" s="4" customFormat="1" ht="27" customHeight="1">
      <c r="A5" s="19" t="s">
        <v>111</v>
      </c>
      <c r="B5" s="22"/>
      <c r="C5" s="303"/>
      <c r="D5" s="304"/>
      <c r="E5" s="305"/>
      <c r="F5" s="305"/>
      <c r="G5" s="302" t="s">
        <v>23</v>
      </c>
      <c r="H5" s="261"/>
      <c r="I5" s="261"/>
      <c r="J5" s="261"/>
      <c r="K5" s="261"/>
      <c r="L5" s="261"/>
      <c r="M5" s="261"/>
      <c r="N5" s="261"/>
      <c r="O5" s="298">
        <f>SUM(O2:P4)</f>
        <v>0</v>
      </c>
      <c r="P5" s="299"/>
    </row>
    <row r="6" spans="1:16" s="4" customFormat="1" ht="27" customHeight="1">
      <c r="A6" s="19" t="s">
        <v>112</v>
      </c>
      <c r="B6" s="22"/>
      <c r="C6" s="303"/>
      <c r="D6" s="304"/>
      <c r="E6" s="305"/>
      <c r="F6" s="305"/>
      <c r="G6" s="259" t="s">
        <v>26</v>
      </c>
      <c r="H6" s="300"/>
      <c r="I6" s="300"/>
      <c r="J6" s="300"/>
      <c r="K6" s="300"/>
      <c r="L6" s="300"/>
      <c r="M6" s="300"/>
      <c r="N6" s="300"/>
      <c r="O6" s="259" t="s">
        <v>27</v>
      </c>
      <c r="P6" s="300"/>
    </row>
    <row r="7" spans="1:16" s="4" customFormat="1" ht="36.75" customHeight="1" thickBot="1">
      <c r="A7" s="322" t="s">
        <v>14</v>
      </c>
      <c r="B7" s="323"/>
      <c r="C7" s="324">
        <f>SUM(C2:D6)</f>
        <v>0</v>
      </c>
      <c r="D7" s="325"/>
      <c r="E7" s="21"/>
      <c r="F7" s="21"/>
      <c r="G7" s="7" t="s">
        <v>17</v>
      </c>
      <c r="H7" s="290" t="s">
        <v>28</v>
      </c>
      <c r="I7" s="290"/>
      <c r="J7" s="290"/>
      <c r="K7" s="290"/>
      <c r="L7" s="290"/>
      <c r="M7" s="290"/>
      <c r="N7" s="290"/>
      <c r="O7" s="291"/>
      <c r="P7" s="292"/>
    </row>
    <row r="8" spans="1:16" s="1" customFormat="1" ht="27" customHeight="1">
      <c r="A8" s="306" t="s">
        <v>141</v>
      </c>
      <c r="B8" s="307"/>
      <c r="C8" s="307"/>
      <c r="D8" s="307"/>
      <c r="E8" s="307"/>
      <c r="F8" s="308"/>
      <c r="G8" s="293" t="s">
        <v>134</v>
      </c>
      <c r="H8" s="294"/>
      <c r="I8" s="294"/>
      <c r="J8" s="294"/>
      <c r="K8" s="294"/>
      <c r="L8" s="294"/>
      <c r="M8" s="294"/>
      <c r="N8" s="294"/>
      <c r="O8" s="295">
        <f>SUM(O7)</f>
        <v>0</v>
      </c>
      <c r="P8" s="296"/>
    </row>
    <row r="9" spans="1:16" s="1" customFormat="1" ht="27" customHeight="1">
      <c r="A9" s="275"/>
      <c r="B9" s="309"/>
      <c r="C9" s="309"/>
      <c r="D9" s="309"/>
      <c r="E9" s="309"/>
      <c r="F9" s="310"/>
      <c r="G9" s="293" t="s">
        <v>133</v>
      </c>
      <c r="H9" s="294"/>
      <c r="I9" s="294"/>
      <c r="J9" s="294"/>
      <c r="K9" s="294"/>
      <c r="L9" s="294"/>
      <c r="M9" s="294"/>
      <c r="N9" s="294"/>
      <c r="O9" s="291">
        <v>0</v>
      </c>
      <c r="P9" s="292"/>
    </row>
    <row r="10" spans="1:16" s="1" customFormat="1" ht="27" customHeight="1">
      <c r="A10" s="311"/>
      <c r="B10" s="312"/>
      <c r="C10" s="312"/>
      <c r="D10" s="312"/>
      <c r="E10" s="312"/>
      <c r="F10" s="313"/>
      <c r="G10" s="293" t="s">
        <v>135</v>
      </c>
      <c r="H10" s="294"/>
      <c r="I10" s="294"/>
      <c r="J10" s="294"/>
      <c r="K10" s="294"/>
      <c r="L10" s="294"/>
      <c r="M10" s="294"/>
      <c r="N10" s="294"/>
      <c r="O10" s="298">
        <f>O8-O9</f>
        <v>0</v>
      </c>
      <c r="P10" s="299"/>
    </row>
    <row r="11" spans="1:16" s="1" customFormat="1" ht="23.25" customHeight="1" thickBot="1">
      <c r="A11" s="314"/>
      <c r="B11" s="315"/>
      <c r="C11" s="315"/>
      <c r="D11" s="315"/>
      <c r="E11" s="315"/>
      <c r="F11" s="316"/>
      <c r="G11" s="24" t="s">
        <v>74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s="1" customFormat="1" ht="20.25" customHeight="1">
      <c r="A12" s="337" t="s">
        <v>147</v>
      </c>
      <c r="B12" s="338"/>
      <c r="C12" s="338"/>
      <c r="D12" s="338"/>
      <c r="E12" s="338"/>
      <c r="F12" s="339"/>
      <c r="G12" s="263" t="s">
        <v>65</v>
      </c>
      <c r="H12" s="264"/>
      <c r="I12" s="253" t="s">
        <v>66</v>
      </c>
      <c r="J12" s="254"/>
      <c r="K12" s="254"/>
      <c r="L12" s="254"/>
      <c r="M12" s="254"/>
      <c r="N12" s="255"/>
      <c r="O12" s="259" t="s">
        <v>67</v>
      </c>
      <c r="P12" s="259"/>
    </row>
    <row r="13" spans="1:16" s="1" customFormat="1" ht="20.25" customHeight="1">
      <c r="A13" s="275"/>
      <c r="B13" s="276"/>
      <c r="C13" s="276"/>
      <c r="D13" s="276"/>
      <c r="E13" s="276"/>
      <c r="F13" s="277"/>
      <c r="G13" s="263" t="s">
        <v>75</v>
      </c>
      <c r="H13" s="264"/>
      <c r="I13" s="253" t="s">
        <v>76</v>
      </c>
      <c r="J13" s="254"/>
      <c r="K13" s="254"/>
      <c r="L13" s="254"/>
      <c r="M13" s="254"/>
      <c r="N13" s="255"/>
      <c r="O13" s="251">
        <f>C2</f>
        <v>0</v>
      </c>
      <c r="P13" s="252"/>
    </row>
    <row r="14" spans="1:16" s="1" customFormat="1" ht="20.25" customHeight="1">
      <c r="A14" s="278"/>
      <c r="B14" s="279"/>
      <c r="C14" s="279"/>
      <c r="D14" s="279"/>
      <c r="E14" s="279"/>
      <c r="F14" s="280"/>
      <c r="G14" s="263" t="s">
        <v>77</v>
      </c>
      <c r="H14" s="264"/>
      <c r="I14" s="253" t="s">
        <v>78</v>
      </c>
      <c r="J14" s="254"/>
      <c r="K14" s="254"/>
      <c r="L14" s="254"/>
      <c r="M14" s="254"/>
      <c r="N14" s="255"/>
      <c r="O14" s="251">
        <f>O5</f>
        <v>0</v>
      </c>
      <c r="P14" s="252"/>
    </row>
    <row r="15" spans="1:16" s="1" customFormat="1" ht="20.25" customHeight="1" thickBot="1">
      <c r="A15" s="281"/>
      <c r="B15" s="282"/>
      <c r="C15" s="282"/>
      <c r="D15" s="282"/>
      <c r="E15" s="282"/>
      <c r="F15" s="283"/>
      <c r="G15" s="263" t="s">
        <v>79</v>
      </c>
      <c r="H15" s="264"/>
      <c r="I15" s="253" t="s">
        <v>72</v>
      </c>
      <c r="J15" s="254"/>
      <c r="K15" s="254"/>
      <c r="L15" s="254"/>
      <c r="M15" s="254"/>
      <c r="N15" s="255"/>
      <c r="O15" s="267">
        <f>ROUND(O14*0.6,2)</f>
        <v>0</v>
      </c>
      <c r="P15" s="266"/>
    </row>
    <row r="16" spans="1:16" s="1" customFormat="1" ht="20.25" customHeight="1">
      <c r="A16" s="284" t="s">
        <v>143</v>
      </c>
      <c r="B16" s="285"/>
      <c r="C16" s="285"/>
      <c r="D16" s="285"/>
      <c r="E16" s="285"/>
      <c r="F16" s="286"/>
      <c r="G16" s="263" t="s">
        <v>80</v>
      </c>
      <c r="H16" s="264"/>
      <c r="I16" s="253" t="s">
        <v>81</v>
      </c>
      <c r="J16" s="254"/>
      <c r="K16" s="254"/>
      <c r="L16" s="254"/>
      <c r="M16" s="254"/>
      <c r="N16" s="255"/>
      <c r="O16" s="265">
        <f>O13+O15</f>
        <v>0</v>
      </c>
      <c r="P16" s="266"/>
    </row>
    <row r="17" spans="1:16" s="1" customFormat="1" ht="15" customHeight="1">
      <c r="A17" s="317">
        <v>0</v>
      </c>
      <c r="B17" s="318"/>
      <c r="C17" s="319">
        <f>IF(A17=1,"ADEGUAMENTO SISMICO","")</f>
      </c>
      <c r="D17" s="320"/>
      <c r="E17" s="320"/>
      <c r="F17" s="321"/>
      <c r="G17" s="260" t="s">
        <v>82</v>
      </c>
      <c r="H17" s="261"/>
      <c r="I17" s="261"/>
      <c r="J17" s="261"/>
      <c r="K17" s="262" t="str">
        <f>IF(O16&gt;C7*0.25,"ATTENZIONE ST SUPERIORE di SU"," ")</f>
        <v> </v>
      </c>
      <c r="L17" s="262"/>
      <c r="M17" s="262"/>
      <c r="N17" s="262"/>
      <c r="O17" s="262"/>
      <c r="P17" s="262"/>
    </row>
    <row r="18" spans="1:16" s="1" customFormat="1" ht="15" customHeight="1" thickBot="1">
      <c r="A18" s="25" t="s">
        <v>142</v>
      </c>
      <c r="B18" s="334">
        <f ca="1">TODAY()</f>
        <v>44510</v>
      </c>
      <c r="C18" s="335"/>
      <c r="D18" s="335"/>
      <c r="E18" s="335"/>
      <c r="F18" s="336"/>
      <c r="N18" s="28"/>
      <c r="O18" s="28"/>
      <c r="P18" s="28"/>
    </row>
    <row r="19" spans="1:18" s="1" customFormat="1" ht="25.5" customHeight="1">
      <c r="A19" s="330" t="s">
        <v>95</v>
      </c>
      <c r="B19" s="331"/>
      <c r="C19" s="332">
        <v>0</v>
      </c>
      <c r="D19" s="332"/>
      <c r="E19" s="333"/>
      <c r="F19" s="333"/>
      <c r="G19" s="256" t="s">
        <v>140</v>
      </c>
      <c r="H19" s="257"/>
      <c r="I19" s="257"/>
      <c r="J19" s="257"/>
      <c r="K19" s="257"/>
      <c r="L19" s="257"/>
      <c r="M19" s="257"/>
      <c r="N19" s="258"/>
      <c r="O19" s="268">
        <v>326</v>
      </c>
      <c r="P19" s="269"/>
      <c r="Q19" s="26"/>
      <c r="R19" s="27"/>
    </row>
    <row r="20" spans="1:16" s="1" customFormat="1" ht="17.25" customHeight="1">
      <c r="A20" s="297" t="s">
        <v>41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</row>
    <row r="21" spans="1:16" s="1" customFormat="1" ht="25.5">
      <c r="A21" s="289" t="s">
        <v>42</v>
      </c>
      <c r="B21" s="274"/>
      <c r="C21" s="274"/>
      <c r="D21" s="274"/>
      <c r="E21" s="274"/>
      <c r="F21" s="274"/>
      <c r="G21" s="266"/>
      <c r="H21" s="266"/>
      <c r="I21" s="266"/>
      <c r="J21" s="266"/>
      <c r="K21" s="266"/>
      <c r="L21" s="266"/>
      <c r="M21" s="266"/>
      <c r="N21" s="11" t="s">
        <v>43</v>
      </c>
      <c r="O21" s="287" t="s">
        <v>44</v>
      </c>
      <c r="P21" s="288"/>
    </row>
    <row r="22" spans="1:16" s="1" customFormat="1" ht="21.75" customHeight="1">
      <c r="A22" s="10" t="s">
        <v>45</v>
      </c>
      <c r="B22" s="273" t="s">
        <v>46</v>
      </c>
      <c r="C22" s="274"/>
      <c r="D22" s="274"/>
      <c r="E22" s="274"/>
      <c r="F22" s="274"/>
      <c r="G22" s="266"/>
      <c r="H22" s="266"/>
      <c r="I22" s="266"/>
      <c r="J22" s="266"/>
      <c r="K22" s="266"/>
      <c r="L22" s="266"/>
      <c r="M22" s="266"/>
      <c r="N22" s="20">
        <v>5</v>
      </c>
      <c r="O22" s="251">
        <v>0</v>
      </c>
      <c r="P22" s="271"/>
    </row>
    <row r="23" spans="1:16" s="1" customFormat="1" ht="21.75" customHeight="1">
      <c r="A23" s="10" t="s">
        <v>47</v>
      </c>
      <c r="B23" s="273" t="s">
        <v>48</v>
      </c>
      <c r="C23" s="274"/>
      <c r="D23" s="274"/>
      <c r="E23" s="274"/>
      <c r="F23" s="274"/>
      <c r="G23" s="266"/>
      <c r="H23" s="266"/>
      <c r="I23" s="266"/>
      <c r="J23" s="266"/>
      <c r="K23" s="266"/>
      <c r="L23" s="266"/>
      <c r="M23" s="266"/>
      <c r="N23" s="20">
        <v>5</v>
      </c>
      <c r="O23" s="251">
        <v>0</v>
      </c>
      <c r="P23" s="271"/>
    </row>
    <row r="24" spans="1:16" s="1" customFormat="1" ht="21.75" customHeight="1">
      <c r="A24" s="10" t="s">
        <v>49</v>
      </c>
      <c r="B24" s="273" t="s">
        <v>50</v>
      </c>
      <c r="C24" s="274"/>
      <c r="D24" s="274"/>
      <c r="E24" s="274"/>
      <c r="F24" s="274"/>
      <c r="G24" s="266"/>
      <c r="H24" s="266"/>
      <c r="I24" s="266"/>
      <c r="J24" s="266"/>
      <c r="K24" s="266"/>
      <c r="L24" s="266"/>
      <c r="M24" s="266"/>
      <c r="N24" s="20">
        <v>5</v>
      </c>
      <c r="O24" s="251">
        <v>0</v>
      </c>
      <c r="P24" s="271"/>
    </row>
    <row r="25" spans="1:16" s="1" customFormat="1" ht="21.75" customHeight="1">
      <c r="A25" s="10" t="s">
        <v>51</v>
      </c>
      <c r="B25" s="273" t="s">
        <v>52</v>
      </c>
      <c r="C25" s="274"/>
      <c r="D25" s="274"/>
      <c r="E25" s="274"/>
      <c r="F25" s="274"/>
      <c r="G25" s="266"/>
      <c r="H25" s="266"/>
      <c r="I25" s="266"/>
      <c r="J25" s="266"/>
      <c r="K25" s="266"/>
      <c r="L25" s="266"/>
      <c r="M25" s="266"/>
      <c r="N25" s="20">
        <v>5</v>
      </c>
      <c r="O25" s="251">
        <v>0</v>
      </c>
      <c r="P25" s="271"/>
    </row>
    <row r="26" spans="1:16" s="1" customFormat="1" ht="21.75" customHeight="1">
      <c r="A26" s="10" t="s">
        <v>53</v>
      </c>
      <c r="B26" s="273" t="s">
        <v>54</v>
      </c>
      <c r="C26" s="274"/>
      <c r="D26" s="274"/>
      <c r="E26" s="274"/>
      <c r="F26" s="274"/>
      <c r="G26" s="266"/>
      <c r="H26" s="266"/>
      <c r="I26" s="266"/>
      <c r="J26" s="266"/>
      <c r="K26" s="266"/>
      <c r="L26" s="266"/>
      <c r="M26" s="266"/>
      <c r="N26" s="20">
        <v>5</v>
      </c>
      <c r="O26" s="251">
        <v>0</v>
      </c>
      <c r="P26" s="271"/>
    </row>
    <row r="27" spans="1:16" s="1" customFormat="1" ht="15" customHeight="1">
      <c r="A27" s="270" t="s">
        <v>197</v>
      </c>
      <c r="B27" s="261"/>
      <c r="C27" s="261"/>
      <c r="D27" s="261"/>
      <c r="E27" s="261"/>
      <c r="F27" s="261"/>
      <c r="G27" s="261"/>
      <c r="H27" s="261"/>
      <c r="I27" s="266"/>
      <c r="J27" s="266"/>
      <c r="K27" s="266"/>
      <c r="L27" s="266"/>
      <c r="M27" s="266"/>
      <c r="N27" s="266"/>
      <c r="O27" s="265">
        <f>SUM(O22:P26)</f>
        <v>0</v>
      </c>
      <c r="P27" s="272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pans="1:10" s="1" customFormat="1" ht="12.75">
      <c r="A501"/>
      <c r="B501"/>
      <c r="C501"/>
      <c r="D501"/>
      <c r="E501"/>
      <c r="F501"/>
      <c r="G501"/>
      <c r="H501"/>
      <c r="I501"/>
      <c r="J501"/>
    </row>
  </sheetData>
  <sheetProtection/>
  <mergeCells count="78">
    <mergeCell ref="E1:F1"/>
    <mergeCell ref="C1:D1"/>
    <mergeCell ref="C2:D2"/>
    <mergeCell ref="E2:F2"/>
    <mergeCell ref="A19:B19"/>
    <mergeCell ref="C19:F19"/>
    <mergeCell ref="C3:D3"/>
    <mergeCell ref="E3:F3"/>
    <mergeCell ref="B18:F18"/>
    <mergeCell ref="A12:F12"/>
    <mergeCell ref="A8:F8"/>
    <mergeCell ref="A9:F11"/>
    <mergeCell ref="A17:B17"/>
    <mergeCell ref="C17:F17"/>
    <mergeCell ref="G1:N1"/>
    <mergeCell ref="O1:P1"/>
    <mergeCell ref="A7:B7"/>
    <mergeCell ref="C7:D7"/>
    <mergeCell ref="C6:D6"/>
    <mergeCell ref="E6:F6"/>
    <mergeCell ref="C5:D5"/>
    <mergeCell ref="E5:F5"/>
    <mergeCell ref="C4:D4"/>
    <mergeCell ref="E4:F4"/>
    <mergeCell ref="H2:N2"/>
    <mergeCell ref="O2:P2"/>
    <mergeCell ref="H3:N3"/>
    <mergeCell ref="O3:P3"/>
    <mergeCell ref="G6:N6"/>
    <mergeCell ref="O6:P6"/>
    <mergeCell ref="H4:N4"/>
    <mergeCell ref="O4:P4"/>
    <mergeCell ref="G5:N5"/>
    <mergeCell ref="O5:P5"/>
    <mergeCell ref="H7:N7"/>
    <mergeCell ref="O7:P7"/>
    <mergeCell ref="G8:N8"/>
    <mergeCell ref="O8:P8"/>
    <mergeCell ref="A20:P20"/>
    <mergeCell ref="G9:N9"/>
    <mergeCell ref="O9:P9"/>
    <mergeCell ref="G10:N10"/>
    <mergeCell ref="O10:P10"/>
    <mergeCell ref="G12:H12"/>
    <mergeCell ref="G14:H14"/>
    <mergeCell ref="A13:F15"/>
    <mergeCell ref="A16:F16"/>
    <mergeCell ref="O23:P23"/>
    <mergeCell ref="B22:M22"/>
    <mergeCell ref="B23:M23"/>
    <mergeCell ref="O21:P21"/>
    <mergeCell ref="A21:M21"/>
    <mergeCell ref="O14:P14"/>
    <mergeCell ref="O22:P22"/>
    <mergeCell ref="A27:N27"/>
    <mergeCell ref="O26:P26"/>
    <mergeCell ref="O27:P27"/>
    <mergeCell ref="B26:M26"/>
    <mergeCell ref="O24:P24"/>
    <mergeCell ref="O25:P25"/>
    <mergeCell ref="B24:M24"/>
    <mergeCell ref="B25:M25"/>
    <mergeCell ref="O16:P16"/>
    <mergeCell ref="O15:P15"/>
    <mergeCell ref="I16:N16"/>
    <mergeCell ref="G15:H15"/>
    <mergeCell ref="G16:H16"/>
    <mergeCell ref="O19:P19"/>
    <mergeCell ref="O13:P13"/>
    <mergeCell ref="I12:N12"/>
    <mergeCell ref="I13:N13"/>
    <mergeCell ref="I14:N14"/>
    <mergeCell ref="G19:N19"/>
    <mergeCell ref="I15:N15"/>
    <mergeCell ref="O12:P12"/>
    <mergeCell ref="G17:J17"/>
    <mergeCell ref="K17:P17"/>
    <mergeCell ref="G13:H13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8"/>
  <sheetViews>
    <sheetView tabSelected="1" view="pageBreakPreview" zoomScale="120" zoomScaleSheetLayoutView="120" zoomScalePageLayoutView="0" workbookViewId="0" topLeftCell="A4">
      <selection activeCell="M125" sqref="M125"/>
    </sheetView>
  </sheetViews>
  <sheetFormatPr defaultColWidth="9.140625" defaultRowHeight="12.75"/>
  <cols>
    <col min="1" max="1" width="10.00390625" style="0" customWidth="1"/>
    <col min="2" max="2" width="15.421875" style="0" customWidth="1"/>
    <col min="3" max="3" width="10.28125" style="0" customWidth="1"/>
    <col min="4" max="4" width="5.57421875" style="0" customWidth="1"/>
    <col min="6" max="6" width="7.57421875" style="0" customWidth="1"/>
    <col min="7" max="7" width="12.140625" style="0" customWidth="1"/>
    <col min="8" max="8" width="9.8515625" style="0" customWidth="1"/>
    <col min="10" max="10" width="8.28125" style="0" customWidth="1"/>
  </cols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2.7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ht="18.75">
      <c r="A5" s="36"/>
      <c r="B5" s="36"/>
      <c r="C5" s="36"/>
      <c r="D5" s="36"/>
      <c r="E5" s="36"/>
      <c r="F5" s="37" t="s">
        <v>145</v>
      </c>
      <c r="G5" s="36"/>
      <c r="H5" s="36"/>
      <c r="I5" s="36"/>
      <c r="J5" s="36"/>
    </row>
    <row r="6" spans="1:10" ht="18.75">
      <c r="A6" s="36"/>
      <c r="B6" s="36"/>
      <c r="C6" s="36"/>
      <c r="D6" s="36"/>
      <c r="E6" s="36"/>
      <c r="F6" s="37"/>
      <c r="G6" s="240" t="s">
        <v>146</v>
      </c>
      <c r="H6" s="240"/>
      <c r="I6" s="240"/>
      <c r="J6" s="240"/>
    </row>
    <row r="7" spans="1:10" s="4" customFormat="1" ht="47.25" customHeight="1">
      <c r="A7" s="38" t="s">
        <v>0</v>
      </c>
      <c r="B7" s="102">
        <f>CC_INSERIMENTO_DATI!A9</f>
        <v>0</v>
      </c>
      <c r="C7" s="105"/>
      <c r="D7" s="105"/>
      <c r="E7" s="105"/>
      <c r="F7" s="105"/>
      <c r="G7" s="105"/>
      <c r="H7" s="105"/>
      <c r="I7" s="105"/>
      <c r="J7" s="106"/>
    </row>
    <row r="8" spans="1:10" ht="18" customHeight="1">
      <c r="A8" s="112" t="s">
        <v>161</v>
      </c>
      <c r="B8" s="113"/>
      <c r="C8" s="113"/>
      <c r="D8" s="113"/>
      <c r="E8" s="113"/>
      <c r="F8" s="113"/>
      <c r="G8" s="113"/>
      <c r="H8" s="113"/>
      <c r="I8" s="113"/>
      <c r="J8" s="113"/>
    </row>
    <row r="9" spans="1:10" s="4" customFormat="1" ht="45" customHeight="1">
      <c r="A9" s="38" t="s">
        <v>144</v>
      </c>
      <c r="B9" s="102">
        <f>CC_INSERIMENTO_DATI!A13</f>
        <v>0</v>
      </c>
      <c r="C9" s="103"/>
      <c r="D9" s="103"/>
      <c r="E9" s="103"/>
      <c r="F9" s="103"/>
      <c r="G9" s="103"/>
      <c r="H9" s="103"/>
      <c r="I9" s="103"/>
      <c r="J9" s="104"/>
    </row>
    <row r="10" spans="1:10" ht="32.25" customHeight="1">
      <c r="A10" s="39" t="s">
        <v>136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33.75">
      <c r="A11" s="41" t="s">
        <v>1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>
      <c r="A12" s="40" t="s">
        <v>2</v>
      </c>
      <c r="B12" s="40"/>
      <c r="C12" s="42"/>
      <c r="D12" s="40"/>
      <c r="E12" s="40"/>
      <c r="F12" s="40"/>
      <c r="G12" s="40"/>
      <c r="H12" s="40"/>
      <c r="I12" s="40"/>
      <c r="J12" s="40"/>
    </row>
    <row r="13" spans="1:10" ht="18.75" customHeight="1">
      <c r="A13" s="43" t="s">
        <v>148</v>
      </c>
      <c r="B13" s="44"/>
      <c r="C13" s="44"/>
      <c r="D13" s="45"/>
      <c r="E13" s="45"/>
      <c r="F13" s="45"/>
      <c r="G13" s="45"/>
      <c r="H13" s="45"/>
      <c r="I13" s="45"/>
      <c r="J13" s="44"/>
    </row>
    <row r="14" spans="1:10" s="2" customFormat="1" ht="45" customHeight="1">
      <c r="A14" s="46" t="s">
        <v>3</v>
      </c>
      <c r="B14" s="46" t="s">
        <v>5</v>
      </c>
      <c r="C14" s="203" t="s">
        <v>7</v>
      </c>
      <c r="D14" s="204"/>
      <c r="E14" s="203" t="s">
        <v>8</v>
      </c>
      <c r="F14" s="204"/>
      <c r="G14" s="195" t="s">
        <v>10</v>
      </c>
      <c r="H14" s="196"/>
      <c r="I14" s="191" t="s">
        <v>12</v>
      </c>
      <c r="J14" s="122"/>
    </row>
    <row r="15" spans="1:10" s="2" customFormat="1" ht="15">
      <c r="A15" s="47" t="s">
        <v>4</v>
      </c>
      <c r="B15" s="47" t="s">
        <v>6</v>
      </c>
      <c r="C15" s="197" t="s">
        <v>9</v>
      </c>
      <c r="D15" s="192"/>
      <c r="E15" s="243"/>
      <c r="F15" s="244"/>
      <c r="G15" s="197" t="s">
        <v>11</v>
      </c>
      <c r="H15" s="192"/>
      <c r="I15" s="192"/>
      <c r="J15" s="192"/>
    </row>
    <row r="16" spans="1:10" s="2" customFormat="1" ht="12.75" customHeight="1">
      <c r="A16" s="48" t="s">
        <v>103</v>
      </c>
      <c r="B16" s="48" t="s">
        <v>104</v>
      </c>
      <c r="C16" s="205" t="s">
        <v>105</v>
      </c>
      <c r="D16" s="206"/>
      <c r="E16" s="198" t="s">
        <v>106</v>
      </c>
      <c r="F16" s="199"/>
      <c r="G16" s="198" t="s">
        <v>107</v>
      </c>
      <c r="H16" s="199"/>
      <c r="I16" s="198" t="s">
        <v>13</v>
      </c>
      <c r="J16" s="199"/>
    </row>
    <row r="17" spans="1:10" s="4" customFormat="1" ht="23.25" customHeight="1">
      <c r="A17" s="49" t="s">
        <v>162</v>
      </c>
      <c r="B17" s="50">
        <f>CC_INSERIMENTO_DATI!B2</f>
        <v>0</v>
      </c>
      <c r="C17" s="207">
        <f>CC_INSERIMENTO_DATI!C2</f>
        <v>0</v>
      </c>
      <c r="D17" s="208"/>
      <c r="E17" s="202" t="e">
        <f>ROUND(C17/$C$22,2)</f>
        <v>#DIV/0!</v>
      </c>
      <c r="F17" s="202"/>
      <c r="G17" s="200">
        <v>0</v>
      </c>
      <c r="H17" s="201"/>
      <c r="I17" s="193" t="e">
        <f>G17*E17</f>
        <v>#DIV/0!</v>
      </c>
      <c r="J17" s="194"/>
    </row>
    <row r="18" spans="1:10" s="4" customFormat="1" ht="23.25" customHeight="1">
      <c r="A18" s="49" t="s">
        <v>165</v>
      </c>
      <c r="B18" s="50">
        <f>CC_INSERIMENTO_DATI!B3</f>
        <v>0</v>
      </c>
      <c r="C18" s="207">
        <f>0+CC_INSERIMENTO_DATI!C3</f>
        <v>0</v>
      </c>
      <c r="D18" s="208"/>
      <c r="E18" s="202" t="e">
        <f>ROUND(C18/$C$22,2)</f>
        <v>#DIV/0!</v>
      </c>
      <c r="F18" s="202"/>
      <c r="G18" s="200">
        <v>5</v>
      </c>
      <c r="H18" s="201"/>
      <c r="I18" s="193" t="e">
        <f>G18*E18</f>
        <v>#DIV/0!</v>
      </c>
      <c r="J18" s="194"/>
    </row>
    <row r="19" spans="1:10" s="4" customFormat="1" ht="23.25" customHeight="1">
      <c r="A19" s="49" t="s">
        <v>166</v>
      </c>
      <c r="B19" s="50">
        <f>CC_INSERIMENTO_DATI!B4</f>
        <v>0</v>
      </c>
      <c r="C19" s="207">
        <f>0+CC_INSERIMENTO_DATI!C4</f>
        <v>0</v>
      </c>
      <c r="D19" s="208"/>
      <c r="E19" s="202" t="e">
        <f>ROUND(C19/$C$22,2)</f>
        <v>#DIV/0!</v>
      </c>
      <c r="F19" s="202"/>
      <c r="G19" s="200">
        <v>10</v>
      </c>
      <c r="H19" s="201"/>
      <c r="I19" s="193" t="e">
        <f>G19*E19</f>
        <v>#DIV/0!</v>
      </c>
      <c r="J19" s="194"/>
    </row>
    <row r="20" spans="1:10" s="4" customFormat="1" ht="23.25" customHeight="1">
      <c r="A20" s="49" t="s">
        <v>167</v>
      </c>
      <c r="B20" s="50">
        <f>CC_INSERIMENTO_DATI!B5</f>
        <v>0</v>
      </c>
      <c r="C20" s="207">
        <f>0+CC_INSERIMENTO_DATI!C5</f>
        <v>0</v>
      </c>
      <c r="D20" s="208"/>
      <c r="E20" s="202" t="e">
        <f>ROUND(C20/$C$22,2)</f>
        <v>#DIV/0!</v>
      </c>
      <c r="F20" s="202"/>
      <c r="G20" s="200">
        <v>15</v>
      </c>
      <c r="H20" s="201"/>
      <c r="I20" s="193" t="e">
        <f>G20*E20</f>
        <v>#DIV/0!</v>
      </c>
      <c r="J20" s="194"/>
    </row>
    <row r="21" spans="1:10" s="4" customFormat="1" ht="23.25" customHeight="1">
      <c r="A21" s="49" t="s">
        <v>149</v>
      </c>
      <c r="B21" s="50">
        <f>CC_INSERIMENTO_DATI!B6</f>
        <v>0</v>
      </c>
      <c r="C21" s="207">
        <f>0+CC_INSERIMENTO_DATI!C6</f>
        <v>0</v>
      </c>
      <c r="D21" s="208"/>
      <c r="E21" s="202" t="e">
        <f>ROUND(C21/$C$22,2)</f>
        <v>#DIV/0!</v>
      </c>
      <c r="F21" s="202"/>
      <c r="G21" s="200">
        <v>20</v>
      </c>
      <c r="H21" s="201"/>
      <c r="I21" s="193" t="e">
        <f>G21*E21</f>
        <v>#DIV/0!</v>
      </c>
      <c r="J21" s="194"/>
    </row>
    <row r="22" spans="1:10" s="4" customFormat="1" ht="27.75" customHeight="1">
      <c r="A22" s="212" t="s">
        <v>168</v>
      </c>
      <c r="B22" s="213"/>
      <c r="C22" s="190">
        <f>SUM(C17:D21)</f>
        <v>0</v>
      </c>
      <c r="D22" s="211"/>
      <c r="E22" s="214"/>
      <c r="F22" s="215"/>
      <c r="G22" s="51" t="s">
        <v>169</v>
      </c>
      <c r="H22" s="52"/>
      <c r="I22" s="216" t="e">
        <f>SUM(I17:J21)</f>
        <v>#DIV/0!</v>
      </c>
      <c r="J22" s="217"/>
    </row>
    <row r="23" spans="1:10" ht="66" customHeight="1">
      <c r="A23" s="250" t="s">
        <v>189</v>
      </c>
      <c r="B23" s="250"/>
      <c r="C23" s="250"/>
      <c r="D23" s="250"/>
      <c r="E23" s="250"/>
      <c r="F23" s="250"/>
      <c r="G23" s="250"/>
      <c r="H23" s="250"/>
      <c r="I23" s="250"/>
      <c r="J23" s="250"/>
    </row>
    <row r="24" spans="1:10" ht="12.75" customHeight="1">
      <c r="A24" s="53"/>
      <c r="B24" s="54"/>
      <c r="C24" s="40"/>
      <c r="D24" s="54"/>
      <c r="E24" s="54"/>
      <c r="F24" s="54"/>
      <c r="G24" s="54"/>
      <c r="H24" s="54"/>
      <c r="I24" s="54"/>
      <c r="J24" s="54"/>
    </row>
    <row r="25" spans="1:10" s="3" customFormat="1" ht="27.75" customHeight="1">
      <c r="A25" s="83" t="s">
        <v>15</v>
      </c>
      <c r="B25" s="56"/>
      <c r="C25" s="56"/>
      <c r="D25" s="55"/>
      <c r="E25" s="55"/>
      <c r="F25" s="55"/>
      <c r="G25" s="56"/>
      <c r="H25" s="56"/>
      <c r="I25" s="56"/>
      <c r="J25" s="56"/>
    </row>
    <row r="26" spans="1:10" s="1" customFormat="1" ht="15" customHeight="1">
      <c r="A26" s="181"/>
      <c r="B26" s="182"/>
      <c r="C26" s="182"/>
      <c r="D26" s="182"/>
      <c r="E26" s="182"/>
      <c r="F26" s="182"/>
      <c r="G26" s="182"/>
      <c r="H26" s="182"/>
      <c r="I26" s="182"/>
      <c r="J26" s="183"/>
    </row>
    <row r="27" spans="1:10" s="1" customFormat="1" ht="18.75" customHeight="1">
      <c r="A27" s="167" t="s">
        <v>16</v>
      </c>
      <c r="B27" s="169"/>
      <c r="C27" s="169"/>
      <c r="D27" s="169"/>
      <c r="E27" s="169"/>
      <c r="F27" s="169"/>
      <c r="G27" s="169"/>
      <c r="H27" s="169"/>
      <c r="I27" s="167" t="s">
        <v>4</v>
      </c>
      <c r="J27" s="169"/>
    </row>
    <row r="28" spans="1:10" s="8" customFormat="1" ht="15" customHeight="1">
      <c r="A28" s="221" t="s">
        <v>113</v>
      </c>
      <c r="B28" s="222"/>
      <c r="C28" s="222"/>
      <c r="D28" s="222"/>
      <c r="E28" s="222"/>
      <c r="F28" s="222"/>
      <c r="G28" s="222"/>
      <c r="H28" s="222"/>
      <c r="I28" s="130" t="s">
        <v>114</v>
      </c>
      <c r="J28" s="122"/>
    </row>
    <row r="29" spans="1:10" s="1" customFormat="1" ht="23.25" customHeight="1">
      <c r="A29" s="57" t="s">
        <v>17</v>
      </c>
      <c r="B29" s="220" t="s">
        <v>18</v>
      </c>
      <c r="C29" s="122"/>
      <c r="D29" s="122"/>
      <c r="E29" s="122"/>
      <c r="F29" s="122"/>
      <c r="G29" s="122"/>
      <c r="H29" s="122"/>
      <c r="I29" s="209">
        <f>0+CC_INSERIMENTO_DATI!O2</f>
        <v>0</v>
      </c>
      <c r="J29" s="210"/>
    </row>
    <row r="30" spans="1:10" s="1" customFormat="1" ht="25.5" customHeight="1">
      <c r="A30" s="57" t="s">
        <v>19</v>
      </c>
      <c r="B30" s="220" t="s">
        <v>20</v>
      </c>
      <c r="C30" s="122"/>
      <c r="D30" s="122"/>
      <c r="E30" s="122"/>
      <c r="F30" s="122">
        <v>2.0659722222222223</v>
      </c>
      <c r="G30" s="122"/>
      <c r="H30" s="122"/>
      <c r="I30" s="209">
        <f>0+CC_INSERIMENTO_DATI!O3</f>
        <v>0</v>
      </c>
      <c r="J30" s="210"/>
    </row>
    <row r="31" spans="1:10" s="1" customFormat="1" ht="21" customHeight="1">
      <c r="A31" s="57" t="s">
        <v>21</v>
      </c>
      <c r="B31" s="220" t="s">
        <v>22</v>
      </c>
      <c r="C31" s="122"/>
      <c r="D31" s="122"/>
      <c r="E31" s="122"/>
      <c r="F31" s="122"/>
      <c r="G31" s="122"/>
      <c r="H31" s="122"/>
      <c r="I31" s="209">
        <f>0+CC_INSERIMENTO_DATI!O4</f>
        <v>0</v>
      </c>
      <c r="J31" s="210"/>
    </row>
    <row r="32" spans="1:10" s="1" customFormat="1" ht="20.25" customHeight="1">
      <c r="A32" s="227" t="s">
        <v>170</v>
      </c>
      <c r="B32" s="122"/>
      <c r="C32" s="122"/>
      <c r="D32" s="122"/>
      <c r="E32" s="122"/>
      <c r="F32" s="122"/>
      <c r="G32" s="122"/>
      <c r="H32" s="122"/>
      <c r="I32" s="224">
        <f>SUM(I29:J31)</f>
        <v>0</v>
      </c>
      <c r="J32" s="225"/>
    </row>
    <row r="33" spans="1:10" s="1" customFormat="1" ht="22.5">
      <c r="A33" s="53" t="s">
        <v>24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s="1" customFormat="1" ht="18.75">
      <c r="A34" s="84" t="s">
        <v>25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s="1" customFormat="1" ht="15" customHeight="1">
      <c r="A35" s="181"/>
      <c r="B35" s="182"/>
      <c r="C35" s="182"/>
      <c r="D35" s="182"/>
      <c r="E35" s="182"/>
      <c r="F35" s="182"/>
      <c r="G35" s="182"/>
      <c r="H35" s="182"/>
      <c r="I35" s="182"/>
      <c r="J35" s="183"/>
    </row>
    <row r="36" spans="1:10" s="1" customFormat="1" ht="15.75" customHeight="1">
      <c r="A36" s="167" t="s">
        <v>26</v>
      </c>
      <c r="B36" s="169"/>
      <c r="C36" s="169"/>
      <c r="D36" s="169"/>
      <c r="E36" s="169"/>
      <c r="F36" s="169"/>
      <c r="G36" s="169"/>
      <c r="H36" s="169"/>
      <c r="I36" s="167" t="s">
        <v>27</v>
      </c>
      <c r="J36" s="169"/>
    </row>
    <row r="37" spans="1:10" s="6" customFormat="1" ht="12.75" customHeight="1">
      <c r="A37" s="218" t="s">
        <v>115</v>
      </c>
      <c r="B37" s="219"/>
      <c r="C37" s="219"/>
      <c r="D37" s="219"/>
      <c r="E37" s="219"/>
      <c r="F37" s="219"/>
      <c r="G37" s="219"/>
      <c r="H37" s="219"/>
      <c r="I37" s="173" t="s">
        <v>116</v>
      </c>
      <c r="J37" s="228"/>
    </row>
    <row r="38" spans="1:10" s="1" customFormat="1" ht="37.5" customHeight="1">
      <c r="A38" s="57" t="s">
        <v>17</v>
      </c>
      <c r="B38" s="229" t="s">
        <v>28</v>
      </c>
      <c r="C38" s="230"/>
      <c r="D38" s="230"/>
      <c r="E38" s="230"/>
      <c r="F38" s="230"/>
      <c r="G38" s="230"/>
      <c r="H38" s="230"/>
      <c r="I38" s="209">
        <f>0+CC_INSERIMENTO_DATI!O7</f>
        <v>0</v>
      </c>
      <c r="J38" s="210"/>
    </row>
    <row r="39" spans="1:10" s="1" customFormat="1" ht="15.75" customHeight="1">
      <c r="A39" s="184" t="s">
        <v>171</v>
      </c>
      <c r="B39" s="223"/>
      <c r="C39" s="223"/>
      <c r="D39" s="223"/>
      <c r="E39" s="223"/>
      <c r="F39" s="223"/>
      <c r="G39" s="223"/>
      <c r="H39" s="223"/>
      <c r="I39" s="224">
        <f>SUM(I38)</f>
        <v>0</v>
      </c>
      <c r="J39" s="225"/>
    </row>
    <row r="40" spans="1:10" s="1" customFormat="1" ht="15" customHeight="1">
      <c r="A40" s="184" t="s">
        <v>133</v>
      </c>
      <c r="B40" s="223"/>
      <c r="C40" s="223"/>
      <c r="D40" s="223"/>
      <c r="E40" s="223"/>
      <c r="F40" s="223"/>
      <c r="G40" s="223"/>
      <c r="H40" s="223"/>
      <c r="I40" s="209">
        <f>0+CC_INSERIMENTO_DATI!O9</f>
        <v>0</v>
      </c>
      <c r="J40" s="210"/>
    </row>
    <row r="41" spans="1:10" s="1" customFormat="1" ht="15" customHeight="1">
      <c r="A41" s="184" t="s">
        <v>135</v>
      </c>
      <c r="B41" s="223"/>
      <c r="C41" s="223"/>
      <c r="D41" s="223"/>
      <c r="E41" s="223"/>
      <c r="F41" s="223"/>
      <c r="G41" s="223"/>
      <c r="H41" s="223"/>
      <c r="I41" s="224">
        <f>I39-I40</f>
        <v>0</v>
      </c>
      <c r="J41" s="225"/>
    </row>
    <row r="42" spans="1:10" s="1" customFormat="1" ht="22.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</row>
    <row r="43" spans="1:10" s="1" customFormat="1" ht="18.75">
      <c r="A43" s="84" t="s">
        <v>29</v>
      </c>
      <c r="B43" s="58"/>
      <c r="C43" s="58"/>
      <c r="D43" s="58"/>
      <c r="E43" s="58"/>
      <c r="F43" s="58"/>
      <c r="G43" s="58"/>
      <c r="H43" s="58"/>
      <c r="I43" s="58"/>
      <c r="J43" s="58"/>
    </row>
    <row r="44" spans="1:10" s="1" customFormat="1" ht="15">
      <c r="A44" s="181"/>
      <c r="B44" s="182"/>
      <c r="C44" s="182"/>
      <c r="D44" s="182"/>
      <c r="E44" s="182"/>
      <c r="F44" s="182"/>
      <c r="G44" s="182"/>
      <c r="H44" s="182"/>
      <c r="I44" s="182"/>
      <c r="J44" s="183"/>
    </row>
    <row r="45" spans="1:10" s="3" customFormat="1" ht="31.5">
      <c r="A45" s="59" t="s">
        <v>30</v>
      </c>
      <c r="B45" s="120" t="s">
        <v>31</v>
      </c>
      <c r="C45" s="122"/>
      <c r="D45" s="122"/>
      <c r="E45" s="122"/>
      <c r="F45" s="122"/>
      <c r="G45" s="122"/>
      <c r="H45" s="120" t="s">
        <v>32</v>
      </c>
      <c r="I45" s="122"/>
      <c r="J45" s="122"/>
    </row>
    <row r="46" spans="1:10" s="8" customFormat="1" ht="15.75" customHeight="1">
      <c r="A46" s="60"/>
      <c r="B46" s="241" t="s">
        <v>117</v>
      </c>
      <c r="C46" s="242"/>
      <c r="D46" s="242"/>
      <c r="E46" s="242"/>
      <c r="F46" s="242"/>
      <c r="G46" s="242"/>
      <c r="H46" s="130" t="s">
        <v>33</v>
      </c>
      <c r="I46" s="122"/>
      <c r="J46" s="122"/>
    </row>
    <row r="47" spans="1:10" s="3" customFormat="1" ht="15.75" customHeight="1">
      <c r="A47" s="61" t="s">
        <v>34</v>
      </c>
      <c r="B47" s="231">
        <f>I32</f>
        <v>0</v>
      </c>
      <c r="C47" s="232"/>
      <c r="D47" s="233"/>
      <c r="E47" s="233"/>
      <c r="F47" s="233"/>
      <c r="G47" s="234"/>
      <c r="H47" s="62" t="s">
        <v>35</v>
      </c>
      <c r="I47" s="236" t="e">
        <f>B47/C22</f>
        <v>#DIV/0!</v>
      </c>
      <c r="J47" s="234"/>
    </row>
    <row r="48" spans="1:10" s="3" customFormat="1" ht="15.75" customHeight="1">
      <c r="A48" s="61" t="s">
        <v>36</v>
      </c>
      <c r="B48" s="231">
        <f>I41</f>
        <v>0</v>
      </c>
      <c r="C48" s="232"/>
      <c r="D48" s="233"/>
      <c r="E48" s="233"/>
      <c r="F48" s="233"/>
      <c r="G48" s="234"/>
      <c r="H48" s="62" t="s">
        <v>37</v>
      </c>
      <c r="I48" s="236" t="e">
        <f>B48/C22</f>
        <v>#DIV/0!</v>
      </c>
      <c r="J48" s="234"/>
    </row>
    <row r="49" spans="1:10" s="3" customFormat="1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s="3" customFormat="1" ht="18.75">
      <c r="A50" s="84" t="s">
        <v>38</v>
      </c>
      <c r="B50" s="58"/>
      <c r="C50" s="58"/>
      <c r="D50" s="58"/>
      <c r="E50" s="58"/>
      <c r="F50" s="58"/>
      <c r="G50" s="58"/>
      <c r="H50" s="58"/>
      <c r="I50" s="58"/>
      <c r="J50" s="58"/>
    </row>
    <row r="51" spans="1:10" s="3" customFormat="1" ht="15">
      <c r="A51" s="181"/>
      <c r="B51" s="182"/>
      <c r="C51" s="182"/>
      <c r="D51" s="182"/>
      <c r="E51" s="182"/>
      <c r="F51" s="182"/>
      <c r="G51" s="182"/>
      <c r="H51" s="182"/>
      <c r="I51" s="182"/>
      <c r="J51" s="183"/>
    </row>
    <row r="52" spans="1:10" s="3" customFormat="1" ht="12.75">
      <c r="A52" s="120" t="s">
        <v>39</v>
      </c>
      <c r="B52" s="121"/>
      <c r="C52" s="121"/>
      <c r="D52" s="121"/>
      <c r="E52" s="120" t="s">
        <v>40</v>
      </c>
      <c r="F52" s="122"/>
      <c r="G52" s="122"/>
      <c r="H52" s="122"/>
      <c r="I52" s="122"/>
      <c r="J52" s="122"/>
    </row>
    <row r="53" spans="1:10" s="1" customFormat="1" ht="12.75" customHeight="1">
      <c r="A53" s="121"/>
      <c r="B53" s="121"/>
      <c r="C53" s="121"/>
      <c r="D53" s="121"/>
      <c r="E53" s="123" t="s">
        <v>35</v>
      </c>
      <c r="F53" s="124"/>
      <c r="G53" s="124"/>
      <c r="H53" s="123" t="s">
        <v>37</v>
      </c>
      <c r="I53" s="124"/>
      <c r="J53" s="124"/>
    </row>
    <row r="54" spans="1:10" s="1" customFormat="1" ht="18.75" customHeight="1">
      <c r="A54" s="120" t="s">
        <v>163</v>
      </c>
      <c r="B54" s="121"/>
      <c r="C54" s="121"/>
      <c r="D54" s="121"/>
      <c r="E54" s="63">
        <v>0</v>
      </c>
      <c r="F54" s="235" t="e">
        <f>IF(I47&lt;45%,0," ")</f>
        <v>#DIV/0!</v>
      </c>
      <c r="G54" s="235"/>
      <c r="H54" s="63">
        <v>0</v>
      </c>
      <c r="I54" s="226" t="e">
        <f>IF(I48&lt;45%,0," ")</f>
        <v>#DIV/0!</v>
      </c>
      <c r="J54" s="226"/>
    </row>
    <row r="55" spans="1:10" s="1" customFormat="1" ht="18.75" customHeight="1">
      <c r="A55" s="120" t="s">
        <v>164</v>
      </c>
      <c r="B55" s="121"/>
      <c r="C55" s="121"/>
      <c r="D55" s="121"/>
      <c r="E55" s="63">
        <v>0.1</v>
      </c>
      <c r="F55" s="235" t="e">
        <f>IF(I47&gt;45%,IF(I47&lt;=90%,10%," ")," ")</f>
        <v>#DIV/0!</v>
      </c>
      <c r="G55" s="235"/>
      <c r="H55" s="63">
        <v>0.05</v>
      </c>
      <c r="I55" s="235" t="e">
        <f>IF(I48&gt;45%,IF(I48&lt;=90%,5%," ")," ")</f>
        <v>#DIV/0!</v>
      </c>
      <c r="J55" s="235"/>
    </row>
    <row r="56" spans="1:10" s="1" customFormat="1" ht="18.75" customHeight="1">
      <c r="A56" s="120" t="s">
        <v>150</v>
      </c>
      <c r="B56" s="121"/>
      <c r="C56" s="121"/>
      <c r="D56" s="121"/>
      <c r="E56" s="63">
        <v>0.2</v>
      </c>
      <c r="F56" s="235" t="e">
        <f>IF(I47&gt;90%,20%," ")</f>
        <v>#DIV/0!</v>
      </c>
      <c r="G56" s="235"/>
      <c r="H56" s="63">
        <v>0.1</v>
      </c>
      <c r="I56" s="235" t="e">
        <f>IF(I48&gt;90%,10%," ")</f>
        <v>#DIV/0!</v>
      </c>
      <c r="J56" s="235"/>
    </row>
    <row r="57" spans="1:10" s="1" customFormat="1" ht="18.75" customHeight="1">
      <c r="A57" s="184" t="s">
        <v>172</v>
      </c>
      <c r="B57" s="185"/>
      <c r="C57" s="185"/>
      <c r="D57" s="185"/>
      <c r="E57" s="205" t="s">
        <v>196</v>
      </c>
      <c r="F57" s="205"/>
      <c r="G57" s="205"/>
      <c r="H57" s="237" t="e">
        <f>SUM(F54:G56,I54:J56)*100</f>
        <v>#DIV/0!</v>
      </c>
      <c r="I57" s="238"/>
      <c r="J57" s="239"/>
    </row>
    <row r="58" spans="1:10" s="1" customFormat="1" ht="17.25" customHeight="1">
      <c r="A58" s="115"/>
      <c r="B58" s="115"/>
      <c r="C58" s="115"/>
      <c r="D58" s="115"/>
      <c r="E58" s="115"/>
      <c r="F58" s="115"/>
      <c r="G58" s="115"/>
      <c r="H58" s="115"/>
      <c r="I58" s="115"/>
      <c r="J58" s="115"/>
    </row>
    <row r="59" spans="1:10" s="9" customFormat="1" ht="31.5" customHeight="1">
      <c r="A59" s="83" t="s">
        <v>41</v>
      </c>
      <c r="B59" s="55"/>
      <c r="C59" s="55"/>
      <c r="D59" s="55"/>
      <c r="E59" s="55"/>
      <c r="F59" s="55"/>
      <c r="G59" s="55"/>
      <c r="H59" s="55"/>
      <c r="I59" s="55"/>
      <c r="J59" s="55"/>
    </row>
    <row r="60" spans="1:10" s="1" customFormat="1" ht="15">
      <c r="A60" s="181"/>
      <c r="B60" s="182"/>
      <c r="C60" s="182"/>
      <c r="D60" s="182"/>
      <c r="E60" s="182"/>
      <c r="F60" s="182"/>
      <c r="G60" s="182"/>
      <c r="H60" s="182"/>
      <c r="I60" s="182"/>
      <c r="J60" s="183"/>
    </row>
    <row r="61" spans="1:10" s="9" customFormat="1" ht="36" customHeight="1">
      <c r="A61" s="120" t="s">
        <v>190</v>
      </c>
      <c r="B61" s="121"/>
      <c r="C61" s="121"/>
      <c r="D61" s="121"/>
      <c r="E61" s="121"/>
      <c r="F61" s="121"/>
      <c r="G61" s="64" t="s">
        <v>40</v>
      </c>
      <c r="H61" s="64" t="s">
        <v>43</v>
      </c>
      <c r="I61" s="121" t="s">
        <v>44</v>
      </c>
      <c r="J61" s="121"/>
    </row>
    <row r="62" spans="1:10" s="8" customFormat="1" ht="15.75" customHeight="1">
      <c r="A62" s="130" t="s">
        <v>121</v>
      </c>
      <c r="B62" s="122"/>
      <c r="C62" s="122"/>
      <c r="D62" s="122"/>
      <c r="E62" s="122"/>
      <c r="F62" s="122"/>
      <c r="G62" s="65" t="s">
        <v>120</v>
      </c>
      <c r="H62" s="65" t="s">
        <v>119</v>
      </c>
      <c r="I62" s="130" t="s">
        <v>118</v>
      </c>
      <c r="J62" s="121"/>
    </row>
    <row r="63" spans="1:13" s="3" customFormat="1" ht="37.5" customHeight="1">
      <c r="A63" s="59" t="s">
        <v>45</v>
      </c>
      <c r="B63" s="186" t="s">
        <v>46</v>
      </c>
      <c r="C63" s="121"/>
      <c r="D63" s="121"/>
      <c r="E63" s="121"/>
      <c r="F63" s="121"/>
      <c r="G63" s="66">
        <f>IF(I63=5,"a","")</f>
      </c>
      <c r="H63" s="61">
        <v>5</v>
      </c>
      <c r="I63" s="109">
        <f>0+CC_INSERIMENTO_DATI!O22</f>
        <v>0</v>
      </c>
      <c r="J63" s="110"/>
      <c r="M63" s="23"/>
    </row>
    <row r="64" spans="1:10" s="3" customFormat="1" ht="33.75" customHeight="1">
      <c r="A64" s="59" t="s">
        <v>47</v>
      </c>
      <c r="B64" s="186" t="s">
        <v>48</v>
      </c>
      <c r="C64" s="121"/>
      <c r="D64" s="121"/>
      <c r="E64" s="121"/>
      <c r="F64" s="121"/>
      <c r="G64" s="66">
        <f>IF(I64=5,"b","")</f>
      </c>
      <c r="H64" s="61">
        <v>5</v>
      </c>
      <c r="I64" s="109">
        <f>0+CC_INSERIMENTO_DATI!O23</f>
        <v>0</v>
      </c>
      <c r="J64" s="110"/>
    </row>
    <row r="65" spans="1:10" s="3" customFormat="1" ht="36" customHeight="1">
      <c r="A65" s="59" t="s">
        <v>49</v>
      </c>
      <c r="B65" s="186" t="s">
        <v>50</v>
      </c>
      <c r="C65" s="121"/>
      <c r="D65" s="121"/>
      <c r="E65" s="121"/>
      <c r="F65" s="121"/>
      <c r="G65" s="66">
        <f>IF(I65=5,"c","")</f>
      </c>
      <c r="H65" s="61">
        <v>5</v>
      </c>
      <c r="I65" s="109">
        <f>0+CC_INSERIMENTO_DATI!O24</f>
        <v>0</v>
      </c>
      <c r="J65" s="110"/>
    </row>
    <row r="66" spans="1:10" s="3" customFormat="1" ht="36" customHeight="1">
      <c r="A66" s="59" t="s">
        <v>51</v>
      </c>
      <c r="B66" s="186" t="s">
        <v>52</v>
      </c>
      <c r="C66" s="121"/>
      <c r="D66" s="121"/>
      <c r="E66" s="121"/>
      <c r="F66" s="121"/>
      <c r="G66" s="66">
        <f>IF(I66=5,"d","")</f>
      </c>
      <c r="H66" s="61">
        <v>5</v>
      </c>
      <c r="I66" s="109">
        <f>0+CC_INSERIMENTO_DATI!O25</f>
        <v>0</v>
      </c>
      <c r="J66" s="110"/>
    </row>
    <row r="67" spans="1:10" s="3" customFormat="1" ht="34.5" customHeight="1">
      <c r="A67" s="59" t="s">
        <v>53</v>
      </c>
      <c r="B67" s="186" t="s">
        <v>54</v>
      </c>
      <c r="C67" s="121"/>
      <c r="D67" s="121"/>
      <c r="E67" s="121"/>
      <c r="F67" s="121"/>
      <c r="G67" s="66">
        <f>IF(I67=5,"e","")</f>
      </c>
      <c r="H67" s="61">
        <v>5</v>
      </c>
      <c r="I67" s="109">
        <f>0+CC_INSERIMENTO_DATI!O26</f>
        <v>0</v>
      </c>
      <c r="J67" s="110"/>
    </row>
    <row r="68" spans="1:10" s="3" customFormat="1" ht="26.25" customHeight="1">
      <c r="A68" s="184" t="s">
        <v>173</v>
      </c>
      <c r="B68" s="122"/>
      <c r="C68" s="122"/>
      <c r="D68" s="122"/>
      <c r="E68" s="122"/>
      <c r="F68" s="122"/>
      <c r="G68" s="122"/>
      <c r="H68" s="122"/>
      <c r="I68" s="164">
        <f>SUM(I63:J67)</f>
        <v>0</v>
      </c>
      <c r="J68" s="165"/>
    </row>
    <row r="69" spans="1:10" s="1" customFormat="1" ht="21.7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</row>
    <row r="70" spans="1:10" s="1" customFormat="1" ht="23.25" customHeight="1">
      <c r="A70" s="30"/>
      <c r="B70" s="176" t="s">
        <v>55</v>
      </c>
      <c r="C70" s="179"/>
      <c r="D70" s="179"/>
      <c r="E70" s="179"/>
      <c r="F70" s="179"/>
      <c r="G70" s="179"/>
      <c r="H70" s="179"/>
      <c r="I70" s="179"/>
      <c r="J70" s="180"/>
    </row>
    <row r="71" spans="1:10" s="13" customFormat="1" ht="24" customHeight="1">
      <c r="A71" s="67"/>
      <c r="B71" s="120" t="s">
        <v>174</v>
      </c>
      <c r="C71" s="121"/>
      <c r="D71" s="121"/>
      <c r="E71" s="121"/>
      <c r="F71" s="121"/>
      <c r="G71" s="121"/>
      <c r="H71" s="121"/>
      <c r="I71" s="148" t="e">
        <f>I22</f>
        <v>#DIV/0!</v>
      </c>
      <c r="J71" s="149"/>
    </row>
    <row r="72" spans="1:10" s="13" customFormat="1" ht="24" customHeight="1">
      <c r="A72" s="67"/>
      <c r="B72" s="120" t="s">
        <v>175</v>
      </c>
      <c r="C72" s="121"/>
      <c r="D72" s="121"/>
      <c r="E72" s="121"/>
      <c r="F72" s="121"/>
      <c r="G72" s="121"/>
      <c r="H72" s="121"/>
      <c r="I72" s="148" t="e">
        <f>H57</f>
        <v>#DIV/0!</v>
      </c>
      <c r="J72" s="149"/>
    </row>
    <row r="73" spans="1:10" s="13" customFormat="1" ht="24" customHeight="1">
      <c r="A73" s="67"/>
      <c r="B73" s="120" t="s">
        <v>176</v>
      </c>
      <c r="C73" s="121"/>
      <c r="D73" s="121"/>
      <c r="E73" s="121"/>
      <c r="F73" s="121"/>
      <c r="G73" s="121"/>
      <c r="H73" s="121"/>
      <c r="I73" s="148">
        <f>I68</f>
        <v>0</v>
      </c>
      <c r="J73" s="149"/>
    </row>
    <row r="74" spans="1:10" s="13" customFormat="1" ht="24" customHeight="1">
      <c r="A74" s="67"/>
      <c r="B74" s="190" t="s">
        <v>177</v>
      </c>
      <c r="C74" s="121"/>
      <c r="D74" s="121"/>
      <c r="E74" s="121"/>
      <c r="F74" s="121"/>
      <c r="G74" s="121"/>
      <c r="H74" s="121"/>
      <c r="I74" s="148" t="e">
        <f>SUM(I71:J73)</f>
        <v>#DIV/0!</v>
      </c>
      <c r="J74" s="149"/>
    </row>
    <row r="75" spans="1:10" s="1" customFormat="1" ht="12.75">
      <c r="A75" s="30"/>
      <c r="B75" s="30"/>
      <c r="C75" s="68"/>
      <c r="D75" s="30"/>
      <c r="E75" s="30"/>
      <c r="F75" s="30"/>
      <c r="G75" s="30"/>
      <c r="H75" s="30"/>
      <c r="I75" s="30"/>
      <c r="J75" s="30"/>
    </row>
    <row r="76" spans="1:10" s="9" customFormat="1" ht="34.5" customHeight="1">
      <c r="A76" s="176" t="s">
        <v>192</v>
      </c>
      <c r="B76" s="177"/>
      <c r="C76" s="177"/>
      <c r="D76" s="177"/>
      <c r="E76" s="177"/>
      <c r="F76" s="177"/>
      <c r="G76" s="177"/>
      <c r="H76" s="177"/>
      <c r="I76" s="177"/>
      <c r="J76" s="177"/>
    </row>
    <row r="77" spans="1:10" s="9" customFormat="1" ht="18" customHeight="1">
      <c r="A77" s="181"/>
      <c r="B77" s="182"/>
      <c r="C77" s="182"/>
      <c r="D77" s="182"/>
      <c r="E77" s="182"/>
      <c r="F77" s="182"/>
      <c r="G77" s="182"/>
      <c r="H77" s="182"/>
      <c r="I77" s="182"/>
      <c r="J77" s="183"/>
    </row>
    <row r="78" spans="1:10" s="9" customFormat="1" ht="35.25" customHeight="1">
      <c r="A78" s="120" t="s">
        <v>191</v>
      </c>
      <c r="B78" s="121"/>
      <c r="C78" s="120" t="s">
        <v>56</v>
      </c>
      <c r="D78" s="121"/>
      <c r="E78" s="120" t="s">
        <v>122</v>
      </c>
      <c r="F78" s="121"/>
      <c r="G78" s="120" t="s">
        <v>57</v>
      </c>
      <c r="H78" s="121"/>
      <c r="I78" s="120" t="s">
        <v>58</v>
      </c>
      <c r="J78" s="121"/>
    </row>
    <row r="79" spans="1:10" s="9" customFormat="1" ht="22.5" customHeight="1">
      <c r="A79" s="120" t="s">
        <v>178</v>
      </c>
      <c r="B79" s="121"/>
      <c r="C79" s="107" t="s">
        <v>59</v>
      </c>
      <c r="D79" s="151"/>
      <c r="E79" s="107">
        <v>0</v>
      </c>
      <c r="F79" s="151"/>
      <c r="G79" s="148" t="e">
        <f>IF(I74&lt;5.01,"Classe I","  ")</f>
        <v>#DIV/0!</v>
      </c>
      <c r="H79" s="149"/>
      <c r="I79" s="148" t="e">
        <f>IF(I74&lt;5.01,0,"  ")</f>
        <v>#DIV/0!</v>
      </c>
      <c r="J79" s="149"/>
    </row>
    <row r="80" spans="1:10" s="9" customFormat="1" ht="22.5" customHeight="1">
      <c r="A80" s="120" t="s">
        <v>179</v>
      </c>
      <c r="B80" s="121"/>
      <c r="C80" s="107" t="s">
        <v>60</v>
      </c>
      <c r="D80" s="151"/>
      <c r="E80" s="107">
        <v>10</v>
      </c>
      <c r="F80" s="151"/>
      <c r="G80" s="148" t="e">
        <f>IF(I74&gt;5,IF(I74&lt;15.01,"Classe II"," ")," ")</f>
        <v>#DIV/0!</v>
      </c>
      <c r="H80" s="149"/>
      <c r="I80" s="148" t="e">
        <f>IF(I74&gt;5,IF(I74&lt;15.01,10," ")," ")</f>
        <v>#DIV/0!</v>
      </c>
      <c r="J80" s="149"/>
    </row>
    <row r="81" spans="1:10" s="9" customFormat="1" ht="22.5" customHeight="1">
      <c r="A81" s="120" t="s">
        <v>180</v>
      </c>
      <c r="B81" s="121"/>
      <c r="C81" s="107" t="s">
        <v>61</v>
      </c>
      <c r="D81" s="151"/>
      <c r="E81" s="107">
        <v>20</v>
      </c>
      <c r="F81" s="151"/>
      <c r="G81" s="148" t="e">
        <f>IF(I74&gt;15,IF(I74&lt;25.01,"Classe III"," ")," ")</f>
        <v>#DIV/0!</v>
      </c>
      <c r="H81" s="149"/>
      <c r="I81" s="148" t="e">
        <f>IF(I74&gt;15,IF(I74&lt;25.01,20," ")," ")</f>
        <v>#DIV/0!</v>
      </c>
      <c r="J81" s="149"/>
    </row>
    <row r="82" spans="1:10" s="9" customFormat="1" ht="22.5" customHeight="1">
      <c r="A82" s="120" t="s">
        <v>181</v>
      </c>
      <c r="B82" s="121"/>
      <c r="C82" s="107" t="s">
        <v>62</v>
      </c>
      <c r="D82" s="151"/>
      <c r="E82" s="107">
        <v>30</v>
      </c>
      <c r="F82" s="151"/>
      <c r="G82" s="148" t="e">
        <f>IF(I74&gt;25,IF(I74&lt;35.01,"Classe IV"," ")," ")</f>
        <v>#DIV/0!</v>
      </c>
      <c r="H82" s="149"/>
      <c r="I82" s="148" t="e">
        <f>IF(I74&gt;25,IF(I74&lt;35.01,30," ")," ")</f>
        <v>#DIV/0!</v>
      </c>
      <c r="J82" s="149"/>
    </row>
    <row r="83" spans="1:10" s="9" customFormat="1" ht="22.5" customHeight="1">
      <c r="A83" s="120" t="s">
        <v>182</v>
      </c>
      <c r="B83" s="121"/>
      <c r="C83" s="107" t="s">
        <v>63</v>
      </c>
      <c r="D83" s="151"/>
      <c r="E83" s="107">
        <v>40</v>
      </c>
      <c r="F83" s="151"/>
      <c r="G83" s="148" t="e">
        <f>IF(I74&gt;35,IF(I74&lt;45.01,"Classe V"," ")," ")</f>
        <v>#DIV/0!</v>
      </c>
      <c r="H83" s="149"/>
      <c r="I83" s="148" t="e">
        <f>IF(I74&gt;35,IF(I74&lt;45.01,40," ")," ")</f>
        <v>#DIV/0!</v>
      </c>
      <c r="J83" s="149"/>
    </row>
    <row r="84" spans="1:10" s="9" customFormat="1" ht="22.5" customHeight="1">
      <c r="A84" s="120" t="s">
        <v>151</v>
      </c>
      <c r="B84" s="121"/>
      <c r="C84" s="107" t="s">
        <v>64</v>
      </c>
      <c r="D84" s="151"/>
      <c r="E84" s="107">
        <v>50</v>
      </c>
      <c r="F84" s="151"/>
      <c r="G84" s="148" t="e">
        <f>IF(I74&gt;45,"Classe VI","  ")</f>
        <v>#DIV/0!</v>
      </c>
      <c r="H84" s="149"/>
      <c r="I84" s="148" t="e">
        <f>IF(I74&gt;45,50,"  ")</f>
        <v>#DIV/0!</v>
      </c>
      <c r="J84" s="149"/>
    </row>
    <row r="85" spans="1:10" s="9" customFormat="1" ht="28.5" customHeight="1">
      <c r="A85" s="143" t="s">
        <v>183</v>
      </c>
      <c r="B85" s="174"/>
      <c r="C85" s="174"/>
      <c r="D85" s="174"/>
      <c r="E85" s="174"/>
      <c r="F85" s="174"/>
      <c r="G85" s="174"/>
      <c r="H85" s="175"/>
      <c r="I85" s="148" t="e">
        <f>SUM(I79:J84)</f>
        <v>#DIV/0!</v>
      </c>
      <c r="J85" s="149"/>
    </row>
    <row r="86" spans="1:10" s="1" customFormat="1" ht="12.75">
      <c r="A86" s="115"/>
      <c r="B86" s="115"/>
      <c r="C86" s="115"/>
      <c r="D86" s="115"/>
      <c r="E86" s="115"/>
      <c r="F86" s="115"/>
      <c r="G86" s="115"/>
      <c r="H86" s="115"/>
      <c r="I86" s="115"/>
      <c r="J86" s="115"/>
    </row>
    <row r="87" spans="1:10" s="1" customFormat="1" ht="34.5" customHeight="1">
      <c r="A87" s="176" t="s">
        <v>193</v>
      </c>
      <c r="B87" s="177"/>
      <c r="C87" s="177"/>
      <c r="D87" s="177"/>
      <c r="E87" s="177"/>
      <c r="F87" s="177"/>
      <c r="G87" s="177"/>
      <c r="H87" s="177"/>
      <c r="I87" s="177"/>
      <c r="J87" s="178"/>
    </row>
    <row r="88" spans="1:10" s="1" customFormat="1" ht="16.5" customHeight="1">
      <c r="A88" s="181"/>
      <c r="B88" s="182"/>
      <c r="C88" s="182"/>
      <c r="D88" s="182"/>
      <c r="E88" s="182"/>
      <c r="F88" s="182"/>
      <c r="G88" s="182"/>
      <c r="H88" s="182"/>
      <c r="I88" s="182"/>
      <c r="J88" s="183"/>
    </row>
    <row r="89" spans="1:10" s="3" customFormat="1" ht="17.25" customHeight="1">
      <c r="A89" s="120" t="s">
        <v>65</v>
      </c>
      <c r="B89" s="122"/>
      <c r="C89" s="120" t="s">
        <v>66</v>
      </c>
      <c r="D89" s="122"/>
      <c r="E89" s="122"/>
      <c r="F89" s="122"/>
      <c r="G89" s="122"/>
      <c r="H89" s="122"/>
      <c r="I89" s="120" t="s">
        <v>67</v>
      </c>
      <c r="J89" s="122"/>
    </row>
    <row r="90" spans="1:10" s="6" customFormat="1" ht="14.25" customHeight="1">
      <c r="A90" s="173" t="s">
        <v>123</v>
      </c>
      <c r="B90" s="124"/>
      <c r="C90" s="173" t="s">
        <v>124</v>
      </c>
      <c r="D90" s="124"/>
      <c r="E90" s="124"/>
      <c r="F90" s="124"/>
      <c r="G90" s="124"/>
      <c r="H90" s="124"/>
      <c r="I90" s="173" t="s">
        <v>125</v>
      </c>
      <c r="J90" s="124"/>
    </row>
    <row r="91" spans="1:10" s="3" customFormat="1" ht="21.75" customHeight="1">
      <c r="A91" s="59">
        <v>1</v>
      </c>
      <c r="B91" s="61" t="s">
        <v>68</v>
      </c>
      <c r="C91" s="172" t="s">
        <v>69</v>
      </c>
      <c r="D91" s="108"/>
      <c r="E91" s="108"/>
      <c r="F91" s="108"/>
      <c r="G91" s="108"/>
      <c r="H91" s="108"/>
      <c r="I91" s="164">
        <f>C22</f>
        <v>0</v>
      </c>
      <c r="J91" s="165"/>
    </row>
    <row r="92" spans="1:10" s="3" customFormat="1" ht="21.75" customHeight="1">
      <c r="A92" s="59">
        <v>2</v>
      </c>
      <c r="B92" s="61" t="s">
        <v>34</v>
      </c>
      <c r="C92" s="172" t="s">
        <v>70</v>
      </c>
      <c r="D92" s="108"/>
      <c r="E92" s="108"/>
      <c r="F92" s="108"/>
      <c r="G92" s="108"/>
      <c r="H92" s="108"/>
      <c r="I92" s="164">
        <f>I32</f>
        <v>0</v>
      </c>
      <c r="J92" s="165"/>
    </row>
    <row r="93" spans="1:10" s="3" customFormat="1" ht="21.75" customHeight="1">
      <c r="A93" s="59">
        <v>3</v>
      </c>
      <c r="B93" s="61" t="s">
        <v>36</v>
      </c>
      <c r="C93" s="172" t="s">
        <v>71</v>
      </c>
      <c r="D93" s="108"/>
      <c r="E93" s="108"/>
      <c r="F93" s="108"/>
      <c r="G93" s="108"/>
      <c r="H93" s="108"/>
      <c r="I93" s="164">
        <f>I41</f>
        <v>0</v>
      </c>
      <c r="J93" s="165"/>
    </row>
    <row r="94" spans="1:10" s="3" customFormat="1" ht="21.75" customHeight="1">
      <c r="A94" s="59">
        <v>4</v>
      </c>
      <c r="B94" s="61" t="s">
        <v>152</v>
      </c>
      <c r="C94" s="172" t="s">
        <v>72</v>
      </c>
      <c r="D94" s="108"/>
      <c r="E94" s="108"/>
      <c r="F94" s="108"/>
      <c r="G94" s="108"/>
      <c r="H94" s="108"/>
      <c r="I94" s="170">
        <f>ROUND(SUM(I92:J93)*0.6,2)</f>
        <v>0</v>
      </c>
      <c r="J94" s="171"/>
    </row>
    <row r="95" spans="1:10" s="3" customFormat="1" ht="21.75" customHeight="1">
      <c r="A95" s="59">
        <v>5</v>
      </c>
      <c r="B95" s="69" t="s">
        <v>153</v>
      </c>
      <c r="C95" s="172" t="s">
        <v>73</v>
      </c>
      <c r="D95" s="108"/>
      <c r="E95" s="108"/>
      <c r="F95" s="108"/>
      <c r="G95" s="108"/>
      <c r="H95" s="108"/>
      <c r="I95" s="164">
        <f>I91+I94</f>
        <v>0</v>
      </c>
      <c r="J95" s="165"/>
    </row>
    <row r="96" spans="1:10" s="1" customFormat="1" ht="34.5" customHeight="1">
      <c r="A96" s="166" t="s">
        <v>194</v>
      </c>
      <c r="B96" s="166"/>
      <c r="C96" s="166"/>
      <c r="D96" s="166"/>
      <c r="E96" s="166"/>
      <c r="F96" s="166"/>
      <c r="G96" s="166"/>
      <c r="H96" s="166"/>
      <c r="I96" s="166"/>
      <c r="J96" s="166"/>
    </row>
    <row r="97" spans="1:10" s="1" customFormat="1" ht="15.75" customHeight="1">
      <c r="A97" s="181"/>
      <c r="B97" s="182"/>
      <c r="C97" s="182"/>
      <c r="D97" s="182"/>
      <c r="E97" s="182"/>
      <c r="F97" s="182"/>
      <c r="G97" s="182"/>
      <c r="H97" s="182"/>
      <c r="I97" s="182"/>
      <c r="J97" s="183"/>
    </row>
    <row r="98" spans="1:10" s="1" customFormat="1" ht="21" customHeight="1">
      <c r="A98" s="167" t="s">
        <v>65</v>
      </c>
      <c r="B98" s="168"/>
      <c r="C98" s="167" t="s">
        <v>66</v>
      </c>
      <c r="D98" s="169"/>
      <c r="E98" s="169"/>
      <c r="F98" s="169"/>
      <c r="G98" s="169"/>
      <c r="H98" s="169"/>
      <c r="I98" s="167" t="s">
        <v>67</v>
      </c>
      <c r="J98" s="169"/>
    </row>
    <row r="99" spans="1:10" s="14" customFormat="1" ht="17.25" customHeight="1">
      <c r="A99" s="130" t="s">
        <v>126</v>
      </c>
      <c r="B99" s="121"/>
      <c r="C99" s="130" t="s">
        <v>127</v>
      </c>
      <c r="D99" s="121"/>
      <c r="E99" s="121"/>
      <c r="F99" s="121"/>
      <c r="G99" s="121"/>
      <c r="H99" s="121"/>
      <c r="I99" s="130" t="s">
        <v>128</v>
      </c>
      <c r="J99" s="121"/>
    </row>
    <row r="100" spans="1:10" s="3" customFormat="1" ht="21.75" customHeight="1">
      <c r="A100" s="59">
        <v>1</v>
      </c>
      <c r="B100" s="61" t="s">
        <v>154</v>
      </c>
      <c r="C100" s="107" t="s">
        <v>76</v>
      </c>
      <c r="D100" s="108"/>
      <c r="E100" s="108"/>
      <c r="F100" s="108"/>
      <c r="G100" s="108"/>
      <c r="H100" s="108"/>
      <c r="I100" s="109">
        <f>0+CC_INSERIMENTO_DATI!O13</f>
        <v>0</v>
      </c>
      <c r="J100" s="110"/>
    </row>
    <row r="101" spans="1:10" s="3" customFormat="1" ht="21.75" customHeight="1">
      <c r="A101" s="59">
        <v>2</v>
      </c>
      <c r="B101" s="61" t="s">
        <v>155</v>
      </c>
      <c r="C101" s="107" t="s">
        <v>78</v>
      </c>
      <c r="D101" s="108"/>
      <c r="E101" s="108"/>
      <c r="F101" s="108"/>
      <c r="G101" s="108"/>
      <c r="H101" s="108"/>
      <c r="I101" s="109">
        <f>0+CC_INSERIMENTO_DATI!O14</f>
        <v>0</v>
      </c>
      <c r="J101" s="110"/>
    </row>
    <row r="102" spans="1:10" s="3" customFormat="1" ht="21.75" customHeight="1">
      <c r="A102" s="59">
        <v>3</v>
      </c>
      <c r="B102" s="61" t="s">
        <v>79</v>
      </c>
      <c r="C102" s="107" t="s">
        <v>72</v>
      </c>
      <c r="D102" s="108"/>
      <c r="E102" s="108"/>
      <c r="F102" s="108"/>
      <c r="G102" s="108"/>
      <c r="H102" s="108"/>
      <c r="I102" s="170">
        <f>ROUND(I101*0.6,2)</f>
        <v>0</v>
      </c>
      <c r="J102" s="171"/>
    </row>
    <row r="103" spans="1:10" s="3" customFormat="1" ht="21.75" customHeight="1">
      <c r="A103" s="59">
        <v>4</v>
      </c>
      <c r="B103" s="69" t="s">
        <v>156</v>
      </c>
      <c r="C103" s="107" t="s">
        <v>81</v>
      </c>
      <c r="D103" s="108"/>
      <c r="E103" s="108"/>
      <c r="F103" s="108"/>
      <c r="G103" s="108"/>
      <c r="H103" s="108"/>
      <c r="I103" s="164">
        <f>I102+I100</f>
        <v>0</v>
      </c>
      <c r="J103" s="165"/>
    </row>
    <row r="104" spans="1:10" s="1" customFormat="1" ht="27" customHeight="1">
      <c r="A104" s="117" t="s">
        <v>184</v>
      </c>
      <c r="B104" s="114"/>
      <c r="C104" s="114"/>
      <c r="D104" s="114"/>
      <c r="E104" s="118" t="str">
        <f>IF(I103&gt;C22*0.25,"ATTENZIONE ST SUPERIORE di SU"," ")</f>
        <v> </v>
      </c>
      <c r="F104" s="118"/>
      <c r="G104" s="118"/>
      <c r="H104" s="118"/>
      <c r="I104" s="118"/>
      <c r="J104" s="119"/>
    </row>
    <row r="105" spans="1:10" s="1" customFormat="1" ht="29.25" customHeight="1">
      <c r="A105" s="166" t="s">
        <v>83</v>
      </c>
      <c r="B105" s="166"/>
      <c r="C105" s="166"/>
      <c r="D105" s="166"/>
      <c r="E105" s="166"/>
      <c r="F105" s="166"/>
      <c r="G105" s="166"/>
      <c r="H105" s="166"/>
      <c r="I105" s="166"/>
      <c r="J105" s="166"/>
    </row>
    <row r="106" spans="1:10" s="1" customFormat="1" ht="18.75">
      <c r="A106" s="70" t="s">
        <v>84</v>
      </c>
      <c r="B106" s="187" t="s">
        <v>157</v>
      </c>
      <c r="C106" s="124"/>
      <c r="D106" s="124"/>
      <c r="E106" s="124"/>
      <c r="F106" s="124"/>
      <c r="G106" s="124"/>
      <c r="H106" s="124"/>
      <c r="I106" s="188">
        <f>CC_INSERIMENTO_DATI!O19</f>
        <v>326</v>
      </c>
      <c r="J106" s="189"/>
    </row>
    <row r="107" spans="1:10" s="1" customFormat="1" ht="36" customHeight="1">
      <c r="A107" s="70" t="s">
        <v>85</v>
      </c>
      <c r="B107" s="154" t="s">
        <v>158</v>
      </c>
      <c r="C107" s="155"/>
      <c r="D107" s="155"/>
      <c r="E107" s="155"/>
      <c r="F107" s="155"/>
      <c r="G107" s="155"/>
      <c r="H107" s="138"/>
      <c r="I107" s="156" t="e">
        <f>I106*(1+I85/100)</f>
        <v>#DIV/0!</v>
      </c>
      <c r="J107" s="157"/>
    </row>
    <row r="108" spans="1:10" s="3" customFormat="1" ht="20.25" customHeight="1">
      <c r="A108" s="159" t="s">
        <v>86</v>
      </c>
      <c r="B108" s="158" t="s">
        <v>87</v>
      </c>
      <c r="C108" s="158"/>
      <c r="D108" s="158"/>
      <c r="E108" s="158"/>
      <c r="F108" s="158"/>
      <c r="G108" s="158"/>
      <c r="H108" s="158"/>
      <c r="I108" s="158"/>
      <c r="J108" s="158"/>
    </row>
    <row r="109" spans="1:10" s="3" customFormat="1" ht="18.75" customHeight="1">
      <c r="A109" s="160"/>
      <c r="B109" s="71" t="s">
        <v>159</v>
      </c>
      <c r="C109" s="72" t="s">
        <v>129</v>
      </c>
      <c r="D109" s="150">
        <f>I95</f>
        <v>0</v>
      </c>
      <c r="E109" s="150"/>
      <c r="F109" s="158"/>
      <c r="G109" s="122"/>
      <c r="H109" s="122"/>
      <c r="I109" s="122"/>
      <c r="J109" s="122"/>
    </row>
    <row r="110" spans="1:10" s="3" customFormat="1" ht="17.25" customHeight="1">
      <c r="A110" s="160"/>
      <c r="B110" s="73" t="s">
        <v>160</v>
      </c>
      <c r="C110" s="72" t="s">
        <v>129</v>
      </c>
      <c r="D110" s="150">
        <f>I103</f>
        <v>0</v>
      </c>
      <c r="E110" s="150"/>
      <c r="F110" s="122"/>
      <c r="G110" s="122"/>
      <c r="H110" s="122"/>
      <c r="I110" s="122"/>
      <c r="J110" s="122"/>
    </row>
    <row r="111" spans="1:10" s="3" customFormat="1" ht="18.75" customHeight="1">
      <c r="A111" s="161"/>
      <c r="B111" s="74" t="s">
        <v>130</v>
      </c>
      <c r="C111" s="72" t="s">
        <v>131</v>
      </c>
      <c r="D111" s="150">
        <f>SUM(D109:E110)</f>
        <v>0</v>
      </c>
      <c r="E111" s="150"/>
      <c r="F111" s="75" t="s">
        <v>138</v>
      </c>
      <c r="G111" s="76" t="e">
        <f>I107</f>
        <v>#DIV/0!</v>
      </c>
      <c r="H111" s="162" t="e">
        <f>G111*D111</f>
        <v>#DIV/0!</v>
      </c>
      <c r="I111" s="114"/>
      <c r="J111" s="163"/>
    </row>
    <row r="112" spans="1:10" s="1" customFormat="1" ht="56.25" customHeight="1">
      <c r="A112" s="152" t="s">
        <v>88</v>
      </c>
      <c r="B112" s="153"/>
      <c r="C112" s="153"/>
      <c r="D112" s="153"/>
      <c r="E112" s="153"/>
      <c r="F112" s="153"/>
      <c r="G112" s="153"/>
      <c r="H112" s="153"/>
      <c r="I112" s="153"/>
      <c r="J112" s="153"/>
    </row>
    <row r="113" spans="1:10" s="1" customFormat="1" ht="37.5" customHeight="1">
      <c r="A113" s="77" t="s">
        <v>89</v>
      </c>
      <c r="B113" s="78"/>
      <c r="C113" s="79"/>
      <c r="D113" s="78"/>
      <c r="E113" s="78"/>
      <c r="F113" s="78"/>
      <c r="G113" s="78"/>
      <c r="H113" s="78"/>
      <c r="I113" s="78"/>
      <c r="J113" s="78"/>
    </row>
    <row r="114" spans="1:10" s="1" customFormat="1" ht="18.75">
      <c r="A114" s="83" t="s">
        <v>90</v>
      </c>
      <c r="B114" s="56"/>
      <c r="C114" s="56"/>
      <c r="D114" s="80"/>
      <c r="E114" s="80"/>
      <c r="F114" s="80"/>
      <c r="G114" s="80"/>
      <c r="H114" s="80"/>
      <c r="I114" s="56"/>
      <c r="J114" s="56"/>
    </row>
    <row r="115" spans="1:10" s="1" customFormat="1" ht="20.25" customHeight="1">
      <c r="A115" s="247"/>
      <c r="B115" s="248"/>
      <c r="C115" s="248"/>
      <c r="D115" s="248"/>
      <c r="E115" s="248"/>
      <c r="F115" s="248"/>
      <c r="G115" s="248"/>
      <c r="H115" s="248"/>
      <c r="I115" s="248"/>
      <c r="J115" s="249"/>
    </row>
    <row r="116" spans="1:10" s="1" customFormat="1" ht="21" customHeight="1">
      <c r="A116" s="121" t="s">
        <v>137</v>
      </c>
      <c r="B116" s="121"/>
      <c r="C116" s="121"/>
      <c r="D116" s="121" t="s">
        <v>91</v>
      </c>
      <c r="E116" s="121"/>
      <c r="F116" s="121" t="s">
        <v>57</v>
      </c>
      <c r="G116" s="121"/>
      <c r="H116" s="121" t="s">
        <v>92</v>
      </c>
      <c r="I116" s="121"/>
      <c r="J116" s="121"/>
    </row>
    <row r="117" spans="1:10" s="9" customFormat="1" ht="24.75" customHeight="1">
      <c r="A117" s="107" t="s">
        <v>93</v>
      </c>
      <c r="B117" s="151"/>
      <c r="C117" s="151"/>
      <c r="D117" s="141">
        <v>0.05</v>
      </c>
      <c r="E117" s="142"/>
      <c r="F117" s="148" t="e">
        <f>IF(I74&gt;0,IF(I74&lt;25.01,"I-II-III"," ")," ")</f>
        <v>#DIV/0!</v>
      </c>
      <c r="G117" s="149"/>
      <c r="H117" s="146" t="e">
        <f>IF(I74&gt;=0,IF(I74&lt;25.01,D117," ")," ")</f>
        <v>#DIV/0!</v>
      </c>
      <c r="I117" s="147"/>
      <c r="J117" s="147"/>
    </row>
    <row r="118" spans="1:10" s="1" customFormat="1" ht="24.75" customHeight="1">
      <c r="A118" s="107" t="s">
        <v>94</v>
      </c>
      <c r="B118" s="151"/>
      <c r="C118" s="151"/>
      <c r="D118" s="141">
        <v>0.08</v>
      </c>
      <c r="E118" s="142"/>
      <c r="F118" s="148" t="e">
        <f>IF(I74&gt;25,IF(I74&lt;45.01,"IV-V"," ")," ")</f>
        <v>#DIV/0!</v>
      </c>
      <c r="G118" s="149"/>
      <c r="H118" s="146" t="e">
        <f>IF(I74&gt;25,IF(I74&lt;45.01,D118," ")," ")</f>
        <v>#DIV/0!</v>
      </c>
      <c r="I118" s="147"/>
      <c r="J118" s="147"/>
    </row>
    <row r="119" spans="1:10" s="1" customFormat="1" ht="24.75" customHeight="1">
      <c r="A119" s="107" t="s">
        <v>64</v>
      </c>
      <c r="B119" s="151"/>
      <c r="C119" s="151"/>
      <c r="D119" s="141">
        <v>0.12</v>
      </c>
      <c r="E119" s="142"/>
      <c r="F119" s="148" t="e">
        <f>IF(I74&gt;45,"VI","  ")</f>
        <v>#DIV/0!</v>
      </c>
      <c r="G119" s="149"/>
      <c r="H119" s="146" t="e">
        <f>IF(I74&gt;45,D119,"  ")</f>
        <v>#DIV/0!</v>
      </c>
      <c r="I119" s="147"/>
      <c r="J119" s="147"/>
    </row>
    <row r="120" spans="1:10" s="9" customFormat="1" ht="22.5" customHeight="1">
      <c r="A120" s="143" t="s">
        <v>185</v>
      </c>
      <c r="B120" s="144"/>
      <c r="C120" s="144"/>
      <c r="D120" s="144"/>
      <c r="E120" s="144"/>
      <c r="F120" s="144"/>
      <c r="G120" s="145"/>
      <c r="H120" s="146" t="e">
        <f>SUM(H117:J119)</f>
        <v>#DIV/0!</v>
      </c>
      <c r="I120" s="147"/>
      <c r="J120" s="147"/>
    </row>
    <row r="121" spans="1:10" s="1" customFormat="1" ht="24" customHeight="1">
      <c r="A121" s="143">
        <f>IF(CC_INSERIMENTO_DATI!A17=1,"ridotta per adeguamento sismico ---&gt;","")</f>
      </c>
      <c r="B121" s="144"/>
      <c r="C121" s="144"/>
      <c r="D121" s="144"/>
      <c r="E121" s="144"/>
      <c r="F121" s="144"/>
      <c r="G121" s="145"/>
      <c r="H121" s="146">
        <f>IF(CC_INSERIMENTO_DATI!A17,0.001,"")</f>
      </c>
      <c r="I121" s="147"/>
      <c r="J121" s="147"/>
    </row>
    <row r="122" spans="1:10" s="1" customFormat="1" ht="18.75">
      <c r="A122" s="83" t="s">
        <v>98</v>
      </c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1:10" s="18" customFormat="1" ht="39" customHeight="1">
      <c r="A123" s="133" t="s">
        <v>99</v>
      </c>
      <c r="B123" s="120"/>
      <c r="C123" s="81" t="s">
        <v>132</v>
      </c>
      <c r="D123" s="139" t="s">
        <v>198</v>
      </c>
      <c r="E123" s="140"/>
      <c r="F123" s="128" t="s">
        <v>187</v>
      </c>
      <c r="G123" s="129"/>
      <c r="H123" s="133" t="s">
        <v>100</v>
      </c>
      <c r="I123" s="120"/>
      <c r="J123" s="120"/>
    </row>
    <row r="124" spans="1:10" s="12" customFormat="1" ht="15" customHeight="1">
      <c r="A124" s="130" t="s">
        <v>103</v>
      </c>
      <c r="B124" s="134"/>
      <c r="C124" s="65" t="s">
        <v>104</v>
      </c>
      <c r="D124" s="137" t="s">
        <v>105</v>
      </c>
      <c r="E124" s="138"/>
      <c r="F124" s="130" t="s">
        <v>106</v>
      </c>
      <c r="G124" s="121"/>
      <c r="H124" s="130" t="s">
        <v>101</v>
      </c>
      <c r="I124" s="134"/>
      <c r="J124" s="134"/>
    </row>
    <row r="125" spans="1:10" s="16" customFormat="1" ht="20.25" customHeight="1">
      <c r="A125" s="125" t="e">
        <f>H111</f>
        <v>#DIV/0!</v>
      </c>
      <c r="B125" s="125"/>
      <c r="C125" s="82" t="e">
        <f>IF(CC_INSERIMENTO_DATI!A17,H121,H120)</f>
        <v>#DIV/0!</v>
      </c>
      <c r="D125" s="126"/>
      <c r="E125" s="127"/>
      <c r="F125" s="131"/>
      <c r="G125" s="132"/>
      <c r="H125" s="125" t="e">
        <f>PRODUCT(A125:G125)</f>
        <v>#DIV/0!</v>
      </c>
      <c r="I125" s="125"/>
      <c r="J125" s="121"/>
    </row>
    <row r="126" spans="1:10" s="15" customFormat="1" ht="17.25" customHeight="1">
      <c r="A126" s="135" t="s">
        <v>102</v>
      </c>
      <c r="B126" s="136"/>
      <c r="C126" s="136"/>
      <c r="D126" s="136"/>
      <c r="E126" s="136"/>
      <c r="F126" s="136"/>
      <c r="G126" s="136"/>
      <c r="H126" s="136"/>
      <c r="I126" s="136"/>
      <c r="J126" s="136"/>
    </row>
    <row r="127" spans="1:10" s="13" customFormat="1" ht="14.25" customHeight="1">
      <c r="A127" s="93" t="s">
        <v>188</v>
      </c>
      <c r="B127" s="94"/>
      <c r="C127" s="94"/>
      <c r="D127" s="94"/>
      <c r="E127" s="94"/>
      <c r="F127" s="94"/>
      <c r="G127" s="94"/>
      <c r="H127" s="94"/>
      <c r="I127" s="94"/>
      <c r="J127" s="95"/>
    </row>
    <row r="128" spans="1:10" s="13" customFormat="1" ht="40.5" customHeight="1">
      <c r="A128" s="245" t="s">
        <v>195</v>
      </c>
      <c r="B128" s="246"/>
      <c r="C128" s="246"/>
      <c r="D128" s="246"/>
      <c r="E128" s="246"/>
      <c r="F128" s="246"/>
      <c r="G128" s="246"/>
      <c r="H128" s="246"/>
      <c r="I128" s="246"/>
      <c r="J128" s="246"/>
    </row>
    <row r="129" spans="1:10" s="1" customFormat="1" ht="14.25" customHeight="1">
      <c r="A129" s="96" t="s">
        <v>95</v>
      </c>
      <c r="B129" s="97"/>
      <c r="C129" s="96" t="s">
        <v>96</v>
      </c>
      <c r="D129" s="98"/>
      <c r="E129" s="98"/>
      <c r="F129" s="97"/>
      <c r="G129" s="99" t="s">
        <v>97</v>
      </c>
      <c r="H129" s="100"/>
      <c r="I129" s="100"/>
      <c r="J129" s="101"/>
    </row>
    <row r="130" spans="1:10" s="1" customFormat="1" ht="14.25" customHeight="1">
      <c r="A130" s="85">
        <f>CC_INSERIMENTO_DATI!C28</f>
        <v>0</v>
      </c>
      <c r="B130" s="86"/>
      <c r="C130" s="85">
        <f>IF(A130&gt;0,#REF!,"")</f>
      </c>
      <c r="D130" s="87"/>
      <c r="E130" s="87"/>
      <c r="F130" s="86"/>
      <c r="G130" s="88" t="e">
        <f>IF(A130&gt;0,C130-A130,#REF!)</f>
        <v>#REF!</v>
      </c>
      <c r="H130" s="89"/>
      <c r="I130" s="89"/>
      <c r="J130" s="90"/>
    </row>
    <row r="131" spans="1:10" s="1" customFormat="1" ht="15.75">
      <c r="A131" s="91"/>
      <c r="B131" s="91"/>
      <c r="C131" s="91"/>
      <c r="D131" s="91"/>
      <c r="E131" s="91"/>
      <c r="F131" s="91"/>
      <c r="G131" s="92"/>
      <c r="H131" s="92"/>
      <c r="I131" s="92"/>
      <c r="J131" s="92"/>
    </row>
    <row r="132" spans="1:10" s="1" customFormat="1" ht="15.75">
      <c r="A132" s="29" t="s">
        <v>186</v>
      </c>
      <c r="B132" s="111">
        <f>CC_INSERIMENTO_DATI!B18</f>
        <v>44510</v>
      </c>
      <c r="C132" s="111"/>
      <c r="D132" s="111"/>
      <c r="E132" s="30"/>
      <c r="F132" s="30"/>
      <c r="G132" s="30"/>
      <c r="H132" s="30"/>
      <c r="I132" s="30"/>
      <c r="J132" s="30"/>
    </row>
    <row r="133" spans="1:10" ht="15.75">
      <c r="A133" s="32"/>
      <c r="B133" s="33"/>
      <c r="C133" s="31"/>
      <c r="D133" s="31"/>
      <c r="E133" s="30"/>
      <c r="F133" s="30"/>
      <c r="G133" s="31"/>
      <c r="H133" s="34"/>
      <c r="I133" s="35"/>
      <c r="J133" s="35"/>
    </row>
    <row r="134" spans="1:10" s="1" customFormat="1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s="1" customFormat="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spans="1:10" s="1" customFormat="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s="1" customFormat="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spans="1:10" s="1" customFormat="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spans="1:10" s="1" customFormat="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spans="1:10" s="1" customFormat="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spans="1:10" s="1" customFormat="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spans="1:10" s="1" customFormat="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spans="1:10" s="1" customFormat="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spans="1:10" s="1" customFormat="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s="1" customFormat="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s="1" customFormat="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spans="1:10" s="1" customFormat="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spans="1:10" s="1" customFormat="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spans="1:10" s="1" customFormat="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spans="1:10" s="1" customFormat="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spans="1:10" s="1" customFormat="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spans="1:10" s="1" customFormat="1" ht="12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s="1" customFormat="1" ht="12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s="1" customFormat="1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spans="1:10" s="1" customFormat="1" ht="12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spans="1:10" s="1" customFormat="1" ht="12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s="1" customFormat="1" ht="12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s="1" customFormat="1" ht="12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spans="1:10" s="1" customFormat="1" ht="12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spans="1:10" s="1" customFormat="1" ht="12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spans="1:10" s="1" customFormat="1" ht="12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spans="1:10" s="1" customFormat="1" ht="12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s="1" customFormat="1" ht="12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s="1" customFormat="1" ht="12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spans="1:10" s="1" customFormat="1" ht="12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s="1" customFormat="1" ht="12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</row>
    <row r="167" spans="1:10" s="1" customFormat="1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</row>
    <row r="168" spans="1:10" s="1" customFormat="1" ht="12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</row>
    <row r="169" spans="1:10" s="1" customFormat="1" ht="12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</row>
    <row r="170" spans="1:10" s="1" customFormat="1" ht="12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</row>
    <row r="171" spans="1:10" s="1" customFormat="1" ht="12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</row>
    <row r="172" spans="1:10" s="1" customFormat="1" ht="12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s="1" customFormat="1" ht="12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</row>
    <row r="174" spans="1:10" s="1" customFormat="1" ht="12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</row>
    <row r="175" spans="1:10" s="1" customFormat="1" ht="12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</row>
    <row r="176" spans="1:10" s="1" customFormat="1" ht="12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s="1" customFormat="1" ht="12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</row>
    <row r="178" spans="1:10" s="1" customFormat="1" ht="12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</row>
    <row r="179" spans="1:10" s="1" customFormat="1" ht="12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0" s="1" customFormat="1" ht="12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</row>
    <row r="181" spans="1:10" s="1" customFormat="1" ht="12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</row>
    <row r="182" spans="1:10" s="1" customFormat="1" ht="12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</row>
    <row r="183" spans="1:10" s="1" customFormat="1" ht="12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</row>
    <row r="184" spans="1:10" s="1" customFormat="1" ht="12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</row>
    <row r="185" spans="1:10" s="1" customFormat="1" ht="12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</row>
    <row r="186" spans="1:10" s="1" customFormat="1" ht="12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</row>
    <row r="187" spans="1:10" s="1" customFormat="1" ht="12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</row>
    <row r="188" spans="1:10" s="1" customFormat="1" ht="12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</row>
    <row r="189" spans="1:10" s="1" customFormat="1" ht="12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s="1" customFormat="1" ht="12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s="1" customFormat="1" ht="12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</row>
    <row r="192" spans="1:10" s="1" customFormat="1" ht="12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</row>
    <row r="193" spans="1:10" s="1" customFormat="1" ht="12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</row>
    <row r="194" spans="1:10" s="1" customFormat="1" ht="12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</row>
    <row r="195" spans="1:10" s="1" customFormat="1" ht="12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s="1" customFormat="1" ht="12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s="1" customFormat="1" ht="12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</row>
    <row r="198" spans="1:10" s="1" customFormat="1" ht="12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</row>
    <row r="199" spans="1:10" s="1" customFormat="1" ht="12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</row>
    <row r="200" spans="1:10" s="1" customFormat="1" ht="12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</row>
    <row r="201" spans="1:10" s="1" customFormat="1" ht="12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</row>
    <row r="202" spans="1:10" s="1" customFormat="1" ht="12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</row>
    <row r="203" spans="1:10" s="1" customFormat="1" ht="12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</row>
    <row r="204" spans="1:10" s="1" customFormat="1" ht="12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</row>
    <row r="205" spans="1:10" s="1" customFormat="1" ht="12.75">
      <c r="A205" s="30"/>
      <c r="B205" s="30"/>
      <c r="C205" s="30"/>
      <c r="D205" s="30"/>
      <c r="E205" s="30"/>
      <c r="F205" s="30"/>
      <c r="G205" s="30"/>
      <c r="H205" s="30"/>
      <c r="I205" s="30"/>
      <c r="J205" s="30"/>
    </row>
    <row r="206" spans="1:10" s="1" customFormat="1" ht="12.75">
      <c r="A206" s="30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s="1" customFormat="1" ht="12.75">
      <c r="A207" s="30"/>
      <c r="B207" s="30"/>
      <c r="C207" s="30"/>
      <c r="D207" s="30"/>
      <c r="E207" s="30"/>
      <c r="F207" s="30"/>
      <c r="G207" s="30"/>
      <c r="H207" s="30"/>
      <c r="I207" s="30"/>
      <c r="J207" s="30"/>
    </row>
    <row r="208" spans="1:10" s="1" customFormat="1" ht="12.75">
      <c r="A208" s="30"/>
      <c r="B208" s="30"/>
      <c r="C208" s="30"/>
      <c r="D208" s="30"/>
      <c r="E208" s="30"/>
      <c r="F208" s="30"/>
      <c r="G208" s="30"/>
      <c r="H208" s="30"/>
      <c r="I208" s="30"/>
      <c r="J208" s="30"/>
    </row>
    <row r="209" spans="1:10" s="1" customFormat="1" ht="12.75">
      <c r="A209" s="30"/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1:10" s="1" customFormat="1" ht="12.75">
      <c r="A210" s="30"/>
      <c r="B210" s="30"/>
      <c r="C210" s="30"/>
      <c r="D210" s="30"/>
      <c r="E210" s="30"/>
      <c r="F210" s="30"/>
      <c r="G210" s="30"/>
      <c r="H210" s="30"/>
      <c r="I210" s="30"/>
      <c r="J210" s="30"/>
    </row>
    <row r="211" spans="1:10" s="1" customFormat="1" ht="12.75">
      <c r="A211" s="30"/>
      <c r="B211" s="30"/>
      <c r="C211" s="30"/>
      <c r="D211" s="30"/>
      <c r="E211" s="30"/>
      <c r="F211" s="30"/>
      <c r="G211" s="30"/>
      <c r="H211" s="30"/>
      <c r="I211" s="30"/>
      <c r="J211" s="30"/>
    </row>
    <row r="212" spans="1:10" s="1" customFormat="1" ht="12.75">
      <c r="A212" s="30"/>
      <c r="B212" s="30"/>
      <c r="C212" s="30"/>
      <c r="D212" s="30"/>
      <c r="E212" s="30"/>
      <c r="F212" s="30"/>
      <c r="G212" s="30"/>
      <c r="H212" s="30"/>
      <c r="I212" s="30"/>
      <c r="J212" s="30"/>
    </row>
    <row r="213" spans="1:10" s="1" customFormat="1" ht="12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s="1" customFormat="1" ht="12.75">
      <c r="A214" s="30"/>
      <c r="B214" s="30"/>
      <c r="C214" s="30"/>
      <c r="D214" s="30"/>
      <c r="E214" s="30"/>
      <c r="F214" s="30"/>
      <c r="G214" s="30"/>
      <c r="H214" s="30"/>
      <c r="I214" s="30"/>
      <c r="J214" s="30"/>
    </row>
    <row r="215" spans="1:10" s="1" customFormat="1" ht="12.75">
      <c r="A215" s="30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0" s="1" customFormat="1" ht="12.75">
      <c r="A216" s="30"/>
      <c r="B216" s="30"/>
      <c r="C216" s="30"/>
      <c r="D216" s="30"/>
      <c r="E216" s="30"/>
      <c r="F216" s="30"/>
      <c r="G216" s="30"/>
      <c r="H216" s="30"/>
      <c r="I216" s="30"/>
      <c r="J216" s="30"/>
    </row>
    <row r="217" spans="1:10" s="1" customFormat="1" ht="12.75">
      <c r="A217" s="30"/>
      <c r="B217" s="30"/>
      <c r="C217" s="30"/>
      <c r="D217" s="30"/>
      <c r="E217" s="30"/>
      <c r="F217" s="30"/>
      <c r="G217" s="30"/>
      <c r="H217" s="30"/>
      <c r="I217" s="30"/>
      <c r="J217" s="30"/>
    </row>
    <row r="218" spans="1:10" s="1" customFormat="1" ht="12.75">
      <c r="A218" s="30"/>
      <c r="B218" s="30"/>
      <c r="C218" s="30"/>
      <c r="D218" s="30"/>
      <c r="E218" s="30"/>
      <c r="F218" s="30"/>
      <c r="G218" s="30"/>
      <c r="H218" s="30"/>
      <c r="I218" s="30"/>
      <c r="J218" s="30"/>
    </row>
    <row r="219" spans="1:10" s="1" customFormat="1" ht="12.75">
      <c r="A219" s="30"/>
      <c r="B219" s="30"/>
      <c r="C219" s="30"/>
      <c r="D219" s="30"/>
      <c r="E219" s="30"/>
      <c r="F219" s="30"/>
      <c r="G219" s="30"/>
      <c r="H219" s="30"/>
      <c r="I219" s="30"/>
      <c r="J219" s="30"/>
    </row>
    <row r="220" spans="1:10" s="1" customFormat="1" ht="12.75">
      <c r="A220" s="30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s="1" customFormat="1" ht="12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</row>
    <row r="222" spans="1:10" s="1" customFormat="1" ht="12.75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s="1" customFormat="1" ht="12.75">
      <c r="A223" s="30"/>
      <c r="B223" s="30"/>
      <c r="C223" s="30"/>
      <c r="D223" s="30"/>
      <c r="E223" s="30"/>
      <c r="F223" s="30"/>
      <c r="G223" s="30"/>
      <c r="H223" s="30"/>
      <c r="I223" s="30"/>
      <c r="J223" s="30"/>
    </row>
    <row r="224" spans="1:10" s="1" customFormat="1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s="1" customFormat="1" ht="12.75">
      <c r="A225" s="30"/>
      <c r="B225" s="30"/>
      <c r="C225" s="30"/>
      <c r="D225" s="30"/>
      <c r="E225" s="30"/>
      <c r="F225" s="30"/>
      <c r="G225" s="30"/>
      <c r="H225" s="30"/>
      <c r="I225" s="30"/>
      <c r="J225" s="30"/>
    </row>
    <row r="226" spans="1:10" s="1" customFormat="1" ht="12.75">
      <c r="A226" s="30"/>
      <c r="B226" s="30"/>
      <c r="C226" s="30"/>
      <c r="D226" s="30"/>
      <c r="E226" s="30"/>
      <c r="F226" s="30"/>
      <c r="G226" s="30"/>
      <c r="H226" s="30"/>
      <c r="I226" s="30"/>
      <c r="J226" s="30"/>
    </row>
    <row r="227" spans="1:10" s="1" customFormat="1" ht="12.75">
      <c r="A227" s="30"/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s="1" customFormat="1" ht="12.75">
      <c r="A228" s="30"/>
      <c r="B228" s="30"/>
      <c r="C228" s="30"/>
      <c r="D228" s="30"/>
      <c r="E228" s="30"/>
      <c r="F228" s="30"/>
      <c r="G228" s="30"/>
      <c r="H228" s="30"/>
      <c r="I228" s="30"/>
      <c r="J228" s="30"/>
    </row>
    <row r="229" spans="1:10" s="1" customFormat="1" ht="12.75">
      <c r="A229" s="30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s="1" customFormat="1" ht="12.75">
      <c r="A230" s="30"/>
      <c r="B230" s="30"/>
      <c r="C230" s="30"/>
      <c r="D230" s="30"/>
      <c r="E230" s="30"/>
      <c r="F230" s="30"/>
      <c r="G230" s="30"/>
      <c r="H230" s="30"/>
      <c r="I230" s="30"/>
      <c r="J230" s="30"/>
    </row>
    <row r="231" spans="1:10" s="1" customFormat="1" ht="12.75">
      <c r="A231" s="30"/>
      <c r="B231" s="30"/>
      <c r="C231" s="30"/>
      <c r="D231" s="30"/>
      <c r="E231" s="30"/>
      <c r="F231" s="30"/>
      <c r="G231" s="30"/>
      <c r="H231" s="30"/>
      <c r="I231" s="30"/>
      <c r="J231" s="30"/>
    </row>
    <row r="232" spans="1:10" s="1" customFormat="1" ht="12.75">
      <c r="A232" s="30"/>
      <c r="B232" s="30"/>
      <c r="C232" s="30"/>
      <c r="D232" s="30"/>
      <c r="E232" s="30"/>
      <c r="F232" s="30"/>
      <c r="G232" s="30"/>
      <c r="H232" s="30"/>
      <c r="I232" s="30"/>
      <c r="J232" s="30"/>
    </row>
    <row r="233" spans="1:10" s="1" customFormat="1" ht="12.75">
      <c r="A233" s="30"/>
      <c r="B233" s="30"/>
      <c r="C233" s="30"/>
      <c r="D233" s="30"/>
      <c r="E233" s="30"/>
      <c r="F233" s="30"/>
      <c r="G233" s="30"/>
      <c r="H233" s="30"/>
      <c r="I233" s="30"/>
      <c r="J233" s="30"/>
    </row>
    <row r="234" spans="1:10" s="1" customFormat="1" ht="12.75">
      <c r="A234" s="30"/>
      <c r="B234" s="30"/>
      <c r="C234" s="30"/>
      <c r="D234" s="30"/>
      <c r="E234" s="30"/>
      <c r="F234" s="30"/>
      <c r="G234" s="30"/>
      <c r="H234" s="30"/>
      <c r="I234" s="30"/>
      <c r="J234" s="30"/>
    </row>
    <row r="235" spans="1:10" s="1" customFormat="1" ht="12.75">
      <c r="A235" s="30"/>
      <c r="B235" s="30"/>
      <c r="C235" s="30"/>
      <c r="D235" s="30"/>
      <c r="E235" s="30"/>
      <c r="F235" s="30"/>
      <c r="G235" s="30"/>
      <c r="H235" s="30"/>
      <c r="I235" s="30"/>
      <c r="J235" s="30"/>
    </row>
    <row r="236" spans="1:10" s="1" customFormat="1" ht="12.75">
      <c r="A236" s="30"/>
      <c r="B236" s="30"/>
      <c r="C236" s="30"/>
      <c r="D236" s="30"/>
      <c r="E236" s="30"/>
      <c r="F236" s="30"/>
      <c r="G236" s="30"/>
      <c r="H236" s="30"/>
      <c r="I236" s="30"/>
      <c r="J236" s="30"/>
    </row>
    <row r="237" spans="1:10" s="1" customFormat="1" ht="12.75">
      <c r="A237" s="30"/>
      <c r="B237" s="30"/>
      <c r="C237" s="30"/>
      <c r="D237" s="30"/>
      <c r="E237" s="30"/>
      <c r="F237" s="30"/>
      <c r="G237" s="30"/>
      <c r="H237" s="30"/>
      <c r="I237" s="30"/>
      <c r="J237" s="30"/>
    </row>
    <row r="238" spans="1:10" s="1" customFormat="1" ht="12.75">
      <c r="A238" s="30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s="1" customFormat="1" ht="12.75">
      <c r="A239" s="30"/>
      <c r="B239" s="30"/>
      <c r="C239" s="30"/>
      <c r="D239" s="30"/>
      <c r="E239" s="30"/>
      <c r="F239" s="30"/>
      <c r="G239" s="30"/>
      <c r="H239" s="30"/>
      <c r="I239" s="30"/>
      <c r="J239" s="30"/>
    </row>
    <row r="240" spans="1:10" s="1" customFormat="1" ht="12.75">
      <c r="A240" s="30"/>
      <c r="B240" s="30"/>
      <c r="C240" s="30"/>
      <c r="D240" s="30"/>
      <c r="E240" s="30"/>
      <c r="F240" s="30"/>
      <c r="G240" s="30"/>
      <c r="H240" s="30"/>
      <c r="I240" s="30"/>
      <c r="J240" s="30"/>
    </row>
    <row r="241" spans="1:10" s="1" customFormat="1" ht="12.75">
      <c r="A241" s="30"/>
      <c r="B241" s="30"/>
      <c r="C241" s="30"/>
      <c r="D241" s="30"/>
      <c r="E241" s="30"/>
      <c r="F241" s="30"/>
      <c r="G241" s="30"/>
      <c r="H241" s="30"/>
      <c r="I241" s="30"/>
      <c r="J241" s="30"/>
    </row>
    <row r="242" spans="1:10" s="1" customFormat="1" ht="12.75">
      <c r="A242" s="30"/>
      <c r="B242" s="30"/>
      <c r="C242" s="30"/>
      <c r="D242" s="30"/>
      <c r="E242" s="30"/>
      <c r="F242" s="30"/>
      <c r="G242" s="30"/>
      <c r="H242" s="30"/>
      <c r="I242" s="30"/>
      <c r="J242" s="30"/>
    </row>
    <row r="243" spans="1:10" s="1" customFormat="1" ht="12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</row>
    <row r="244" spans="1:10" s="1" customFormat="1" ht="12.75">
      <c r="A244" s="30"/>
      <c r="B244" s="30"/>
      <c r="C244" s="30"/>
      <c r="D244" s="30"/>
      <c r="E244" s="30"/>
      <c r="F244" s="30"/>
      <c r="G244" s="30"/>
      <c r="H244" s="30"/>
      <c r="I244" s="30"/>
      <c r="J244" s="30"/>
    </row>
    <row r="245" spans="1:10" s="1" customFormat="1" ht="12.75">
      <c r="A245" s="30"/>
      <c r="B245" s="30"/>
      <c r="C245" s="30"/>
      <c r="D245" s="30"/>
      <c r="E245" s="30"/>
      <c r="F245" s="30"/>
      <c r="G245" s="30"/>
      <c r="H245" s="30"/>
      <c r="I245" s="30"/>
      <c r="J245" s="30"/>
    </row>
    <row r="246" spans="1:10" s="1" customFormat="1" ht="12.75">
      <c r="A246" s="30"/>
      <c r="B246" s="30"/>
      <c r="C246" s="30"/>
      <c r="D246" s="30"/>
      <c r="E246" s="30"/>
      <c r="F246" s="30"/>
      <c r="G246" s="30"/>
      <c r="H246" s="30"/>
      <c r="I246" s="30"/>
      <c r="J246" s="30"/>
    </row>
    <row r="247" spans="1:10" s="1" customFormat="1" ht="12.75">
      <c r="A247" s="30"/>
      <c r="B247" s="30"/>
      <c r="C247" s="30"/>
      <c r="D247" s="30"/>
      <c r="E247" s="30"/>
      <c r="F247" s="30"/>
      <c r="G247" s="30"/>
      <c r="H247" s="30"/>
      <c r="I247" s="30"/>
      <c r="J247" s="30"/>
    </row>
    <row r="248" spans="1:10" s="1" customFormat="1" ht="12.75">
      <c r="A248" s="30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s="1" customFormat="1" ht="12.75">
      <c r="A249" s="30"/>
      <c r="B249" s="30"/>
      <c r="C249" s="30"/>
      <c r="D249" s="30"/>
      <c r="E249" s="30"/>
      <c r="F249" s="30"/>
      <c r="G249" s="30"/>
      <c r="H249" s="30"/>
      <c r="I249" s="30"/>
      <c r="J249" s="30"/>
    </row>
    <row r="250" spans="1:10" s="1" customFormat="1" ht="12.75">
      <c r="A250" s="30"/>
      <c r="B250" s="30"/>
      <c r="C250" s="30"/>
      <c r="D250" s="30"/>
      <c r="E250" s="30"/>
      <c r="F250" s="30"/>
      <c r="G250" s="30"/>
      <c r="H250" s="30"/>
      <c r="I250" s="30"/>
      <c r="J250" s="30"/>
    </row>
    <row r="251" spans="1:10" s="1" customFormat="1" ht="12.75">
      <c r="A251" s="30"/>
      <c r="B251" s="30"/>
      <c r="C251" s="30"/>
      <c r="D251" s="30"/>
      <c r="E251" s="30"/>
      <c r="F251" s="30"/>
      <c r="G251" s="30"/>
      <c r="H251" s="30"/>
      <c r="I251" s="30"/>
      <c r="J251" s="30"/>
    </row>
    <row r="252" spans="1:10" s="1" customFormat="1" ht="12.75">
      <c r="A252" s="30"/>
      <c r="B252" s="30"/>
      <c r="C252" s="30"/>
      <c r="D252" s="30"/>
      <c r="E252" s="30"/>
      <c r="F252" s="30"/>
      <c r="G252" s="30"/>
      <c r="H252" s="30"/>
      <c r="I252" s="30"/>
      <c r="J252" s="30"/>
    </row>
    <row r="253" spans="1:10" s="1" customFormat="1" ht="12.75">
      <c r="A253" s="30"/>
      <c r="B253" s="30"/>
      <c r="C253" s="30"/>
      <c r="D253" s="30"/>
      <c r="E253" s="30"/>
      <c r="F253" s="30"/>
      <c r="G253" s="30"/>
      <c r="H253" s="30"/>
      <c r="I253" s="30"/>
      <c r="J253" s="30"/>
    </row>
    <row r="254" spans="1:10" s="1" customFormat="1" ht="12.75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s="1" customFormat="1" ht="12.75">
      <c r="A255" s="30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s="1" customFormat="1" ht="12.75">
      <c r="A256" s="30"/>
      <c r="B256" s="30"/>
      <c r="C256" s="30"/>
      <c r="D256" s="30"/>
      <c r="E256" s="30"/>
      <c r="F256" s="30"/>
      <c r="G256" s="30"/>
      <c r="H256" s="30"/>
      <c r="I256" s="30"/>
      <c r="J256" s="30"/>
    </row>
    <row r="257" spans="1:10" s="1" customFormat="1" ht="12.75">
      <c r="A257" s="30"/>
      <c r="B257" s="30"/>
      <c r="C257" s="30"/>
      <c r="D257" s="30"/>
      <c r="E257" s="30"/>
      <c r="F257" s="30"/>
      <c r="G257" s="30"/>
      <c r="H257" s="30"/>
      <c r="I257" s="30"/>
      <c r="J257" s="30"/>
    </row>
    <row r="258" spans="1:10" s="1" customFormat="1" ht="12.75">
      <c r="A258" s="30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s="1" customFormat="1" ht="12.75">
      <c r="A259" s="30"/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s="1" customFormat="1" ht="12.75">
      <c r="A260" s="30"/>
      <c r="B260" s="30"/>
      <c r="C260" s="30"/>
      <c r="D260" s="30"/>
      <c r="E260" s="30"/>
      <c r="F260" s="30"/>
      <c r="G260" s="30"/>
      <c r="H260" s="30"/>
      <c r="I260" s="30"/>
      <c r="J260" s="30"/>
    </row>
    <row r="261" spans="1:10" s="1" customFormat="1" ht="12.75">
      <c r="A261" s="30"/>
      <c r="B261" s="30"/>
      <c r="C261" s="30"/>
      <c r="D261" s="30"/>
      <c r="E261" s="30"/>
      <c r="F261" s="30"/>
      <c r="G261" s="30"/>
      <c r="H261" s="30"/>
      <c r="I261" s="30"/>
      <c r="J261" s="30"/>
    </row>
    <row r="262" spans="1:10" s="1" customFormat="1" ht="12.75">
      <c r="A262" s="30"/>
      <c r="B262" s="30"/>
      <c r="C262" s="30"/>
      <c r="D262" s="30"/>
      <c r="E262" s="30"/>
      <c r="F262" s="30"/>
      <c r="G262" s="30"/>
      <c r="H262" s="30"/>
      <c r="I262" s="30"/>
      <c r="J262" s="30"/>
    </row>
    <row r="263" spans="1:10" s="1" customFormat="1" ht="12.75">
      <c r="A263" s="30"/>
      <c r="B263" s="30"/>
      <c r="C263" s="30"/>
      <c r="D263" s="30"/>
      <c r="E263" s="30"/>
      <c r="F263" s="30"/>
      <c r="G263" s="30"/>
      <c r="H263" s="30"/>
      <c r="I263" s="30"/>
      <c r="J263" s="30"/>
    </row>
    <row r="264" spans="1:10" s="1" customFormat="1" ht="12.75">
      <c r="A264" s="30"/>
      <c r="B264" s="30"/>
      <c r="C264" s="30"/>
      <c r="D264" s="30"/>
      <c r="E264" s="30"/>
      <c r="F264" s="30"/>
      <c r="G264" s="30"/>
      <c r="H264" s="30"/>
      <c r="I264" s="30"/>
      <c r="J264" s="30"/>
    </row>
    <row r="265" spans="1:10" s="1" customFormat="1" ht="12.75">
      <c r="A265" s="30"/>
      <c r="B265" s="30"/>
      <c r="C265" s="30"/>
      <c r="D265" s="30"/>
      <c r="E265" s="30"/>
      <c r="F265" s="30"/>
      <c r="G265" s="30"/>
      <c r="H265" s="30"/>
      <c r="I265" s="30"/>
      <c r="J265" s="30"/>
    </row>
    <row r="266" spans="1:10" s="1" customFormat="1" ht="12.75">
      <c r="A266" s="30"/>
      <c r="B266" s="30"/>
      <c r="C266" s="30"/>
      <c r="D266" s="30"/>
      <c r="E266" s="30"/>
      <c r="F266" s="30"/>
      <c r="G266" s="30"/>
      <c r="H266" s="30"/>
      <c r="I266" s="30"/>
      <c r="J266" s="30"/>
    </row>
    <row r="267" spans="1:10" s="1" customFormat="1" ht="12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</row>
    <row r="268" spans="1:10" s="1" customFormat="1" ht="12.75">
      <c r="A268" s="30"/>
      <c r="B268" s="30"/>
      <c r="C268" s="30"/>
      <c r="D268" s="30"/>
      <c r="E268" s="30"/>
      <c r="F268" s="30"/>
      <c r="G268" s="30"/>
      <c r="H268" s="30"/>
      <c r="I268" s="30"/>
      <c r="J268" s="30"/>
    </row>
    <row r="269" spans="1:10" s="1" customFormat="1" ht="12.75">
      <c r="A269" s="30"/>
      <c r="B269" s="30"/>
      <c r="C269" s="30"/>
      <c r="D269" s="30"/>
      <c r="E269" s="30"/>
      <c r="F269" s="30"/>
      <c r="G269" s="30"/>
      <c r="H269" s="30"/>
      <c r="I269" s="30"/>
      <c r="J269" s="30"/>
    </row>
    <row r="270" spans="1:10" s="1" customFormat="1" ht="12.75">
      <c r="A270" s="30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s="1" customFormat="1" ht="12.75">
      <c r="A271" s="30"/>
      <c r="B271" s="30"/>
      <c r="C271" s="30"/>
      <c r="D271" s="30"/>
      <c r="E271" s="30"/>
      <c r="F271" s="30"/>
      <c r="G271" s="30"/>
      <c r="H271" s="30"/>
      <c r="I271" s="30"/>
      <c r="J271" s="30"/>
    </row>
    <row r="272" spans="1:10" s="1" customFormat="1" ht="12.75">
      <c r="A272" s="30"/>
      <c r="B272" s="30"/>
      <c r="C272" s="30"/>
      <c r="D272" s="30"/>
      <c r="E272" s="30"/>
      <c r="F272" s="30"/>
      <c r="G272" s="30"/>
      <c r="H272" s="30"/>
      <c r="I272" s="30"/>
      <c r="J272" s="30"/>
    </row>
    <row r="273" spans="1:10" s="1" customFormat="1" ht="12.75">
      <c r="A273" s="30"/>
      <c r="B273" s="30"/>
      <c r="C273" s="30"/>
      <c r="D273" s="30"/>
      <c r="E273" s="30"/>
      <c r="F273" s="30"/>
      <c r="G273" s="30"/>
      <c r="H273" s="30"/>
      <c r="I273" s="30"/>
      <c r="J273" s="30"/>
    </row>
    <row r="274" spans="1:10" s="1" customFormat="1" ht="12.75">
      <c r="A274" s="30"/>
      <c r="B274" s="30"/>
      <c r="C274" s="30"/>
      <c r="D274" s="30"/>
      <c r="E274" s="30"/>
      <c r="F274" s="30"/>
      <c r="G274" s="30"/>
      <c r="H274" s="30"/>
      <c r="I274" s="30"/>
      <c r="J274" s="30"/>
    </row>
    <row r="275" spans="1:10" s="1" customFormat="1" ht="12.75">
      <c r="A275" s="30"/>
      <c r="B275" s="30"/>
      <c r="C275" s="30"/>
      <c r="D275" s="30"/>
      <c r="E275" s="30"/>
      <c r="F275" s="30"/>
      <c r="G275" s="30"/>
      <c r="H275" s="30"/>
      <c r="I275" s="30"/>
      <c r="J275" s="30"/>
    </row>
    <row r="276" spans="1:10" s="1" customFormat="1" ht="12.75">
      <c r="A276" s="30"/>
      <c r="B276" s="30"/>
      <c r="C276" s="30"/>
      <c r="D276" s="30"/>
      <c r="E276" s="30"/>
      <c r="F276" s="30"/>
      <c r="G276" s="30"/>
      <c r="H276" s="30"/>
      <c r="I276" s="30"/>
      <c r="J276" s="30"/>
    </row>
    <row r="277" spans="1:10" s="1" customFormat="1" ht="12.75">
      <c r="A277" s="30"/>
      <c r="B277" s="30"/>
      <c r="C277" s="30"/>
      <c r="D277" s="30"/>
      <c r="E277" s="30"/>
      <c r="F277" s="30"/>
      <c r="G277" s="30"/>
      <c r="H277" s="30"/>
      <c r="I277" s="30"/>
      <c r="J277" s="30"/>
    </row>
    <row r="278" spans="1:10" s="1" customFormat="1" ht="12.75">
      <c r="A278" s="30"/>
      <c r="B278" s="30"/>
      <c r="C278" s="30"/>
      <c r="D278" s="30"/>
      <c r="E278" s="30"/>
      <c r="F278" s="30"/>
      <c r="G278" s="30"/>
      <c r="H278" s="30"/>
      <c r="I278" s="30"/>
      <c r="J278" s="30"/>
    </row>
    <row r="279" spans="1:10" s="1" customFormat="1" ht="12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</row>
    <row r="280" spans="1:10" s="1" customFormat="1" ht="12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</row>
    <row r="281" spans="1:10" s="1" customFormat="1" ht="12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</row>
    <row r="282" spans="1:10" s="1" customFormat="1" ht="12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</row>
    <row r="283" spans="1:10" s="1" customFormat="1" ht="12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s="1" customFormat="1" ht="12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s="1" customFormat="1" ht="12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</row>
    <row r="286" spans="1:10" s="1" customFormat="1" ht="12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s="1" customFormat="1" ht="12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</row>
    <row r="288" spans="1:10" s="1" customFormat="1" ht="12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s="1" customFormat="1" ht="12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s="1" customFormat="1" ht="12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s="1" customFormat="1" ht="12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s="1" customFormat="1" ht="12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s="1" customFormat="1" ht="12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s="1" customFormat="1" ht="12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s="1" customFormat="1" ht="12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s="1" customFormat="1" ht="12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s="1" customFormat="1" ht="12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s="1" customFormat="1" ht="12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s="1" customFormat="1" ht="12.7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s="1" customFormat="1" ht="12.7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s="1" customFormat="1" ht="12.7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s="1" customFormat="1" ht="12.75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s="1" customFormat="1" ht="12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s="1" customFormat="1" ht="12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s="1" customFormat="1" ht="12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s="1" customFormat="1" ht="12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s="1" customFormat="1" ht="12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s="1" customFormat="1" ht="12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s="1" customFormat="1" ht="12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s="1" customFormat="1" ht="12.75">
      <c r="A310" s="30"/>
      <c r="B310" s="30"/>
      <c r="C310" s="30"/>
      <c r="D310" s="30"/>
      <c r="E310" s="30"/>
      <c r="F310" s="30"/>
      <c r="G310" s="30"/>
      <c r="H310" s="30"/>
      <c r="I310" s="30"/>
      <c r="J310" s="30"/>
    </row>
    <row r="311" spans="1:10" s="1" customFormat="1" ht="12.75">
      <c r="A311" s="30"/>
      <c r="B311" s="30"/>
      <c r="C311" s="30"/>
      <c r="D311" s="30"/>
      <c r="E311" s="30"/>
      <c r="F311" s="30"/>
      <c r="G311" s="30"/>
      <c r="H311" s="30"/>
      <c r="I311" s="30"/>
      <c r="J311" s="30"/>
    </row>
    <row r="312" spans="1:10" s="1" customFormat="1" ht="12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</row>
    <row r="313" spans="1:10" s="1" customFormat="1" ht="12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</row>
    <row r="314" spans="1:10" s="1" customFormat="1" ht="12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</row>
    <row r="315" spans="1:10" s="1" customFormat="1" ht="12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s="1" customFormat="1" ht="12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</row>
    <row r="317" spans="1:10" s="1" customFormat="1" ht="12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</row>
    <row r="318" spans="1:10" s="1" customFormat="1" ht="12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s="1" customFormat="1" ht="12.75">
      <c r="A319" s="30"/>
      <c r="B319" s="30"/>
      <c r="C319" s="30"/>
      <c r="D319" s="30"/>
      <c r="E319" s="30"/>
      <c r="F319" s="30"/>
      <c r="G319" s="30"/>
      <c r="H319" s="30"/>
      <c r="I319" s="30"/>
      <c r="J319" s="30"/>
    </row>
    <row r="320" spans="1:10" s="1" customFormat="1" ht="12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</row>
    <row r="321" spans="1:10" s="1" customFormat="1" ht="12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</row>
    <row r="322" spans="1:10" s="1" customFormat="1" ht="12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</row>
    <row r="323" spans="1:10" s="1" customFormat="1" ht="12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s="1" customFormat="1" ht="12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</row>
    <row r="325" spans="1:10" s="1" customFormat="1" ht="12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s="1" customFormat="1" ht="12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s="1" customFormat="1" ht="12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s="1" customFormat="1" ht="12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29" spans="1:10" s="1" customFormat="1" ht="12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</row>
    <row r="330" spans="1:10" s="1" customFormat="1" ht="12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s="1" customFormat="1" ht="12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</row>
    <row r="332" spans="1:10" s="1" customFormat="1" ht="12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</row>
    <row r="333" spans="1:10" s="1" customFormat="1" ht="12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</row>
    <row r="334" spans="1:10" s="1" customFormat="1" ht="12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</row>
    <row r="335" spans="1:10" s="1" customFormat="1" ht="12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</row>
    <row r="336" spans="1:10" s="1" customFormat="1" ht="12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</row>
    <row r="337" spans="1:10" s="1" customFormat="1" ht="12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s="1" customFormat="1" ht="12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</row>
    <row r="339" spans="1:10" s="1" customFormat="1" ht="12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</row>
    <row r="340" spans="1:10" s="1" customFormat="1" ht="12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</row>
    <row r="341" spans="1:10" s="1" customFormat="1" ht="12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</row>
    <row r="342" spans="1:10" s="1" customFormat="1" ht="12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</row>
    <row r="343" spans="1:10" s="1" customFormat="1" ht="12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</row>
    <row r="344" spans="1:10" s="1" customFormat="1" ht="12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s="1" customFormat="1" ht="12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</row>
    <row r="346" spans="1:10" s="1" customFormat="1" ht="12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</row>
    <row r="347" spans="1:10" s="1" customFormat="1" ht="12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</row>
    <row r="348" spans="1:10" s="1" customFormat="1" ht="12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</row>
    <row r="349" spans="1:10" s="1" customFormat="1" ht="12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</row>
    <row r="350" spans="1:10" s="1" customFormat="1" ht="12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</row>
    <row r="351" spans="1:10" s="1" customFormat="1" ht="12.75">
      <c r="A351" s="30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s="1" customFormat="1" ht="12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</row>
    <row r="353" spans="1:10" s="1" customFormat="1" ht="12.75">
      <c r="A353" s="30"/>
      <c r="B353" s="30"/>
      <c r="C353" s="30"/>
      <c r="D353" s="30"/>
      <c r="E353" s="30"/>
      <c r="F353" s="30"/>
      <c r="G353" s="30"/>
      <c r="H353" s="30"/>
      <c r="I353" s="30"/>
      <c r="J353" s="30"/>
    </row>
    <row r="354" spans="1:10" s="1" customFormat="1" ht="12.75">
      <c r="A354" s="30"/>
      <c r="B354" s="30"/>
      <c r="C354" s="30"/>
      <c r="D354" s="30"/>
      <c r="E354" s="30"/>
      <c r="F354" s="30"/>
      <c r="G354" s="30"/>
      <c r="H354" s="30"/>
      <c r="I354" s="30"/>
      <c r="J354" s="30"/>
    </row>
    <row r="355" spans="1:10" s="1" customFormat="1" ht="12.75">
      <c r="A355" s="30"/>
      <c r="B355" s="30"/>
      <c r="C355" s="30"/>
      <c r="D355" s="30"/>
      <c r="E355" s="30"/>
      <c r="F355" s="30"/>
      <c r="G355" s="30"/>
      <c r="H355" s="30"/>
      <c r="I355" s="30"/>
      <c r="J355" s="30"/>
    </row>
    <row r="356" spans="1:10" s="1" customFormat="1" ht="12.75">
      <c r="A356" s="30"/>
      <c r="B356" s="30"/>
      <c r="C356" s="30"/>
      <c r="D356" s="30"/>
      <c r="E356" s="30"/>
      <c r="F356" s="30"/>
      <c r="G356" s="30"/>
      <c r="H356" s="30"/>
      <c r="I356" s="30"/>
      <c r="J356" s="30"/>
    </row>
    <row r="357" spans="1:10" s="1" customFormat="1" ht="12.75">
      <c r="A357" s="30"/>
      <c r="B357" s="30"/>
      <c r="C357" s="30"/>
      <c r="D357" s="30"/>
      <c r="E357" s="30"/>
      <c r="F357" s="30"/>
      <c r="G357" s="30"/>
      <c r="H357" s="30"/>
      <c r="I357" s="30"/>
      <c r="J357" s="30"/>
    </row>
    <row r="358" spans="1:10" s="1" customFormat="1" ht="12.75">
      <c r="A358" s="30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s="1" customFormat="1" ht="12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</row>
    <row r="360" spans="1:10" s="1" customFormat="1" ht="12.75">
      <c r="A360" s="30"/>
      <c r="B360" s="30"/>
      <c r="C360" s="30"/>
      <c r="D360" s="30"/>
      <c r="E360" s="30"/>
      <c r="F360" s="30"/>
      <c r="G360" s="30"/>
      <c r="H360" s="30"/>
      <c r="I360" s="30"/>
      <c r="J360" s="30"/>
    </row>
    <row r="361" spans="1:10" s="1" customFormat="1" ht="12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</row>
    <row r="362" spans="1:10" s="1" customFormat="1" ht="12.75">
      <c r="A362" s="30"/>
      <c r="B362" s="30"/>
      <c r="C362" s="30"/>
      <c r="D362" s="30"/>
      <c r="E362" s="30"/>
      <c r="F362" s="30"/>
      <c r="G362" s="30"/>
      <c r="H362" s="30"/>
      <c r="I362" s="30"/>
      <c r="J362" s="30"/>
    </row>
    <row r="363" spans="1:10" s="1" customFormat="1" ht="12.75">
      <c r="A363" s="30"/>
      <c r="B363" s="30"/>
      <c r="C363" s="30"/>
      <c r="D363" s="30"/>
      <c r="E363" s="30"/>
      <c r="F363" s="30"/>
      <c r="G363" s="30"/>
      <c r="H363" s="30"/>
      <c r="I363" s="30"/>
      <c r="J363" s="30"/>
    </row>
    <row r="364" spans="1:10" s="1" customFormat="1" ht="12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</row>
    <row r="365" spans="1:10" s="1" customFormat="1" ht="12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</row>
    <row r="366" spans="1:10" s="1" customFormat="1" ht="12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</row>
    <row r="367" spans="1:10" s="1" customFormat="1" ht="12.75">
      <c r="A367" s="30"/>
      <c r="B367" s="30"/>
      <c r="C367" s="30"/>
      <c r="D367" s="30"/>
      <c r="E367" s="30"/>
      <c r="F367" s="30"/>
      <c r="G367" s="30"/>
      <c r="H367" s="30"/>
      <c r="I367" s="30"/>
      <c r="J367" s="30"/>
    </row>
    <row r="368" spans="1:10" s="1" customFormat="1" ht="12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</row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</sheetData>
  <sheetProtection formatCells="0" formatColumns="0" formatRows="0" insertColumns="0" insertRows="0" insertHyperlinks="0" deleteColumns="0" deleteRows="0" sort="0" autoFilter="0" pivotTables="0"/>
  <mergeCells count="252">
    <mergeCell ref="A88:J88"/>
    <mergeCell ref="A97:J97"/>
    <mergeCell ref="A128:J128"/>
    <mergeCell ref="A115:J115"/>
    <mergeCell ref="A23:J23"/>
    <mergeCell ref="A26:J26"/>
    <mergeCell ref="A35:J35"/>
    <mergeCell ref="A44:J44"/>
    <mergeCell ref="A51:J51"/>
    <mergeCell ref="A60:J60"/>
    <mergeCell ref="G6:J6"/>
    <mergeCell ref="A56:D56"/>
    <mergeCell ref="F54:G54"/>
    <mergeCell ref="F55:G55"/>
    <mergeCell ref="F56:G56"/>
    <mergeCell ref="B45:G45"/>
    <mergeCell ref="H46:J46"/>
    <mergeCell ref="B46:G46"/>
    <mergeCell ref="B48:G48"/>
    <mergeCell ref="E15:F15"/>
    <mergeCell ref="I55:J55"/>
    <mergeCell ref="I56:J56"/>
    <mergeCell ref="I47:J47"/>
    <mergeCell ref="I48:J48"/>
    <mergeCell ref="H57:J57"/>
    <mergeCell ref="E57:G57"/>
    <mergeCell ref="B38:H38"/>
    <mergeCell ref="B47:G47"/>
    <mergeCell ref="H45:J45"/>
    <mergeCell ref="A58:J58"/>
    <mergeCell ref="I39:J39"/>
    <mergeCell ref="A40:H40"/>
    <mergeCell ref="I40:J40"/>
    <mergeCell ref="E53:G53"/>
    <mergeCell ref="A54:D54"/>
    <mergeCell ref="A55:D55"/>
    <mergeCell ref="A41:H41"/>
    <mergeCell ref="I41:J41"/>
    <mergeCell ref="I54:J54"/>
    <mergeCell ref="A39:H39"/>
    <mergeCell ref="B31:H31"/>
    <mergeCell ref="I31:J31"/>
    <mergeCell ref="I32:J32"/>
    <mergeCell ref="A32:H32"/>
    <mergeCell ref="I36:J36"/>
    <mergeCell ref="I37:J37"/>
    <mergeCell ref="A37:H37"/>
    <mergeCell ref="A36:H36"/>
    <mergeCell ref="I38:J38"/>
    <mergeCell ref="A27:H27"/>
    <mergeCell ref="B30:H30"/>
    <mergeCell ref="I27:J27"/>
    <mergeCell ref="B29:H29"/>
    <mergeCell ref="I28:J28"/>
    <mergeCell ref="I29:J29"/>
    <mergeCell ref="A28:H28"/>
    <mergeCell ref="I30:J30"/>
    <mergeCell ref="C20:D20"/>
    <mergeCell ref="C21:D21"/>
    <mergeCell ref="C22:D22"/>
    <mergeCell ref="A22:B22"/>
    <mergeCell ref="G21:H21"/>
    <mergeCell ref="I20:J20"/>
    <mergeCell ref="I21:J21"/>
    <mergeCell ref="E22:F22"/>
    <mergeCell ref="I22:J22"/>
    <mergeCell ref="C14:D14"/>
    <mergeCell ref="C16:D16"/>
    <mergeCell ref="C17:D17"/>
    <mergeCell ref="G20:H20"/>
    <mergeCell ref="E14:F14"/>
    <mergeCell ref="C15:D15"/>
    <mergeCell ref="E16:F16"/>
    <mergeCell ref="E17:F17"/>
    <mergeCell ref="C18:D18"/>
    <mergeCell ref="C19:D19"/>
    <mergeCell ref="E18:F18"/>
    <mergeCell ref="E19:F19"/>
    <mergeCell ref="E21:F21"/>
    <mergeCell ref="E20:F20"/>
    <mergeCell ref="G19:H19"/>
    <mergeCell ref="G18:H18"/>
    <mergeCell ref="I14:J14"/>
    <mergeCell ref="I15:J15"/>
    <mergeCell ref="I17:J17"/>
    <mergeCell ref="I19:J19"/>
    <mergeCell ref="G14:H14"/>
    <mergeCell ref="G15:H15"/>
    <mergeCell ref="G16:H16"/>
    <mergeCell ref="G17:H17"/>
    <mergeCell ref="I16:J16"/>
    <mergeCell ref="I18:J18"/>
    <mergeCell ref="A61:F61"/>
    <mergeCell ref="A62:F62"/>
    <mergeCell ref="I66:J66"/>
    <mergeCell ref="I67:J67"/>
    <mergeCell ref="B66:F66"/>
    <mergeCell ref="B67:F67"/>
    <mergeCell ref="I65:J65"/>
    <mergeCell ref="B65:F65"/>
    <mergeCell ref="B106:H106"/>
    <mergeCell ref="I106:J106"/>
    <mergeCell ref="B71:H71"/>
    <mergeCell ref="B72:H72"/>
    <mergeCell ref="B73:H73"/>
    <mergeCell ref="B74:H74"/>
    <mergeCell ref="A78:B78"/>
    <mergeCell ref="A79:B79"/>
    <mergeCell ref="C78:D78"/>
    <mergeCell ref="E79:F79"/>
    <mergeCell ref="A57:D57"/>
    <mergeCell ref="I68:J68"/>
    <mergeCell ref="A68:H68"/>
    <mergeCell ref="I64:J64"/>
    <mergeCell ref="B64:F64"/>
    <mergeCell ref="A105:J105"/>
    <mergeCell ref="I61:J61"/>
    <mergeCell ref="I62:J62"/>
    <mergeCell ref="I63:J63"/>
    <mergeCell ref="B63:F63"/>
    <mergeCell ref="G79:H79"/>
    <mergeCell ref="B70:J70"/>
    <mergeCell ref="E78:F78"/>
    <mergeCell ref="G78:H78"/>
    <mergeCell ref="I78:J78"/>
    <mergeCell ref="A76:J76"/>
    <mergeCell ref="A77:J77"/>
    <mergeCell ref="G80:H80"/>
    <mergeCell ref="C81:D81"/>
    <mergeCell ref="C82:D82"/>
    <mergeCell ref="C80:D80"/>
    <mergeCell ref="C79:D79"/>
    <mergeCell ref="I71:J71"/>
    <mergeCell ref="I72:J72"/>
    <mergeCell ref="I73:J73"/>
    <mergeCell ref="I74:J74"/>
    <mergeCell ref="I79:J79"/>
    <mergeCell ref="I89:J89"/>
    <mergeCell ref="A87:J87"/>
    <mergeCell ref="I80:J80"/>
    <mergeCell ref="I81:J81"/>
    <mergeCell ref="I82:J82"/>
    <mergeCell ref="I83:J83"/>
    <mergeCell ref="C83:D83"/>
    <mergeCell ref="C84:D84"/>
    <mergeCell ref="A81:B81"/>
    <mergeCell ref="A82:B82"/>
    <mergeCell ref="A80:B80"/>
    <mergeCell ref="I84:J84"/>
    <mergeCell ref="I85:J85"/>
    <mergeCell ref="E83:F83"/>
    <mergeCell ref="G81:H81"/>
    <mergeCell ref="A84:B84"/>
    <mergeCell ref="A83:B83"/>
    <mergeCell ref="E81:F81"/>
    <mergeCell ref="E80:F80"/>
    <mergeCell ref="E82:F82"/>
    <mergeCell ref="I90:J90"/>
    <mergeCell ref="C89:H89"/>
    <mergeCell ref="C90:H90"/>
    <mergeCell ref="G82:H82"/>
    <mergeCell ref="G83:H83"/>
    <mergeCell ref="A85:H85"/>
    <mergeCell ref="G84:H84"/>
    <mergeCell ref="E84:F84"/>
    <mergeCell ref="A89:B89"/>
    <mergeCell ref="A90:B90"/>
    <mergeCell ref="I95:J95"/>
    <mergeCell ref="C91:H91"/>
    <mergeCell ref="C92:H92"/>
    <mergeCell ref="C93:H93"/>
    <mergeCell ref="C94:H94"/>
    <mergeCell ref="C95:H95"/>
    <mergeCell ref="I91:J91"/>
    <mergeCell ref="I92:J92"/>
    <mergeCell ref="I93:J93"/>
    <mergeCell ref="I94:J94"/>
    <mergeCell ref="I103:J103"/>
    <mergeCell ref="A96:J96"/>
    <mergeCell ref="A98:B98"/>
    <mergeCell ref="A99:B99"/>
    <mergeCell ref="I98:J98"/>
    <mergeCell ref="I99:J99"/>
    <mergeCell ref="C98:H98"/>
    <mergeCell ref="C99:H99"/>
    <mergeCell ref="I102:J102"/>
    <mergeCell ref="A120:G120"/>
    <mergeCell ref="D117:E117"/>
    <mergeCell ref="B107:H107"/>
    <mergeCell ref="I107:J107"/>
    <mergeCell ref="B108:J108"/>
    <mergeCell ref="A108:A111"/>
    <mergeCell ref="F109:J110"/>
    <mergeCell ref="D109:E109"/>
    <mergeCell ref="H111:J111"/>
    <mergeCell ref="D110:E110"/>
    <mergeCell ref="D111:E111"/>
    <mergeCell ref="A118:C118"/>
    <mergeCell ref="A119:C119"/>
    <mergeCell ref="A117:C117"/>
    <mergeCell ref="A112:J112"/>
    <mergeCell ref="A116:C116"/>
    <mergeCell ref="D116:E116"/>
    <mergeCell ref="F116:G116"/>
    <mergeCell ref="H116:J116"/>
    <mergeCell ref="D118:E118"/>
    <mergeCell ref="D119:E119"/>
    <mergeCell ref="A121:G121"/>
    <mergeCell ref="H120:J120"/>
    <mergeCell ref="F117:G117"/>
    <mergeCell ref="F118:G118"/>
    <mergeCell ref="F119:G119"/>
    <mergeCell ref="H117:J117"/>
    <mergeCell ref="H118:J118"/>
    <mergeCell ref="H119:J119"/>
    <mergeCell ref="H121:J121"/>
    <mergeCell ref="A126:J126"/>
    <mergeCell ref="H125:J125"/>
    <mergeCell ref="D124:E124"/>
    <mergeCell ref="D123:E123"/>
    <mergeCell ref="A123:B123"/>
    <mergeCell ref="A124:B124"/>
    <mergeCell ref="A52:D53"/>
    <mergeCell ref="E52:J52"/>
    <mergeCell ref="H53:J53"/>
    <mergeCell ref="A125:B125"/>
    <mergeCell ref="D125:E125"/>
    <mergeCell ref="F123:G123"/>
    <mergeCell ref="F124:G124"/>
    <mergeCell ref="F125:G125"/>
    <mergeCell ref="H123:J123"/>
    <mergeCell ref="H124:J124"/>
    <mergeCell ref="B132:D132"/>
    <mergeCell ref="A8:J8"/>
    <mergeCell ref="A49:J49"/>
    <mergeCell ref="A86:J86"/>
    <mergeCell ref="A69:J69"/>
    <mergeCell ref="A104:D104"/>
    <mergeCell ref="E104:J104"/>
    <mergeCell ref="A42:J42"/>
    <mergeCell ref="C100:H100"/>
    <mergeCell ref="C101:H101"/>
    <mergeCell ref="A127:J127"/>
    <mergeCell ref="A129:B129"/>
    <mergeCell ref="C129:F129"/>
    <mergeCell ref="G129:J129"/>
    <mergeCell ref="B9:J9"/>
    <mergeCell ref="B7:J7"/>
    <mergeCell ref="C102:H102"/>
    <mergeCell ref="C103:H103"/>
    <mergeCell ref="I100:J100"/>
    <mergeCell ref="I101:J101"/>
  </mergeCells>
  <printOptions/>
  <pageMargins left="0.3937007874015748" right="0.2755905511811024" top="0.35433070866141736" bottom="0.6299212598425197" header="0.2755905511811024" footer="0.4330708661417323"/>
  <pageSetup horizontalDpi="600" verticalDpi="600" orientation="portrait" paperSize="9" r:id="rId2"/>
  <headerFooter alignWithMargins="0">
    <oddFooter>&amp;CPagina &amp;P di &amp;N</oddFooter>
  </headerFooter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Geom. Sergio Granati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Granati</dc:creator>
  <cp:keywords/>
  <dc:description/>
  <cp:lastModifiedBy>Alessandra Trionfetti - Comune di Narni</cp:lastModifiedBy>
  <cp:lastPrinted>2017-06-06T09:23:45Z</cp:lastPrinted>
  <dcterms:created xsi:type="dcterms:W3CDTF">2002-08-21T19:19:42Z</dcterms:created>
  <dcterms:modified xsi:type="dcterms:W3CDTF">2021-11-12T07:15:53Z</dcterms:modified>
  <cp:category/>
  <cp:version/>
  <cp:contentType/>
  <cp:contentStatus/>
</cp:coreProperties>
</file>